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985" windowHeight="5340"/>
  </bookViews>
  <sheets>
    <sheet name="Audit BS" sheetId="1" r:id="rId1"/>
    <sheet name="Prehled vysledku" sheetId="4" r:id="rId2"/>
    <sheet name="vyklad hodnoceni akce" sheetId="6" r:id="rId3"/>
  </sheets>
  <definedNames>
    <definedName name="_xlnm._FilterDatabase" localSheetId="0" hidden="1">'Audit BS'!$A$1:$X$184</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2" i="1" l="1"/>
  <c r="R171" i="1" l="1"/>
  <c r="R142" i="1" l="1"/>
  <c r="M142" i="1"/>
  <c r="K142" i="1"/>
  <c r="L142" i="1" s="1"/>
  <c r="H142" i="1"/>
  <c r="J142" i="1" s="1"/>
  <c r="G142" i="1"/>
  <c r="I142" i="1" s="1"/>
  <c r="S142" i="1" l="1"/>
  <c r="R144" i="1"/>
  <c r="M144" i="1"/>
  <c r="K144" i="1"/>
  <c r="L144" i="1" s="1"/>
  <c r="H144" i="1"/>
  <c r="J144" i="1" s="1"/>
  <c r="G144" i="1"/>
  <c r="I144" i="1" s="1"/>
  <c r="R143" i="1"/>
  <c r="M143" i="1"/>
  <c r="K143" i="1"/>
  <c r="L143" i="1" s="1"/>
  <c r="H143" i="1"/>
  <c r="J143" i="1" s="1"/>
  <c r="G143" i="1"/>
  <c r="I143" i="1" s="1"/>
  <c r="R141" i="1"/>
  <c r="M141" i="1"/>
  <c r="K141" i="1"/>
  <c r="L141" i="1" s="1"/>
  <c r="H141" i="1"/>
  <c r="J141" i="1" s="1"/>
  <c r="G141" i="1"/>
  <c r="I141" i="1" s="1"/>
  <c r="R140" i="1"/>
  <c r="M140" i="1"/>
  <c r="K140" i="1"/>
  <c r="L140" i="1" s="1"/>
  <c r="H140" i="1"/>
  <c r="J140" i="1" s="1"/>
  <c r="G140" i="1"/>
  <c r="I140" i="1" s="1"/>
  <c r="R139" i="1"/>
  <c r="M139" i="1"/>
  <c r="K139" i="1"/>
  <c r="L139" i="1" s="1"/>
  <c r="H139" i="1"/>
  <c r="J139" i="1" s="1"/>
  <c r="G139" i="1"/>
  <c r="I139" i="1" s="1"/>
  <c r="R138" i="1"/>
  <c r="M138" i="1"/>
  <c r="K138" i="1"/>
  <c r="L138" i="1" s="1"/>
  <c r="H138" i="1"/>
  <c r="J138" i="1" s="1"/>
  <c r="G138" i="1"/>
  <c r="I138" i="1" s="1"/>
  <c r="R137" i="1"/>
  <c r="M137" i="1"/>
  <c r="K137" i="1"/>
  <c r="L137" i="1" s="1"/>
  <c r="H137" i="1"/>
  <c r="J137" i="1" s="1"/>
  <c r="G137" i="1"/>
  <c r="I137" i="1" s="1"/>
  <c r="R136" i="1"/>
  <c r="M136" i="1"/>
  <c r="K136" i="1"/>
  <c r="H136" i="1"/>
  <c r="J136" i="1" s="1"/>
  <c r="G136" i="1"/>
  <c r="I136" i="1" s="1"/>
  <c r="R56" i="1"/>
  <c r="M56" i="1"/>
  <c r="K56" i="1"/>
  <c r="L56" i="1" s="1"/>
  <c r="H56" i="1"/>
  <c r="J56" i="1" s="1"/>
  <c r="G56" i="1"/>
  <c r="I56" i="1" s="1"/>
  <c r="R93" i="1"/>
  <c r="M93" i="1"/>
  <c r="K93" i="1"/>
  <c r="L93" i="1" s="1"/>
  <c r="H93" i="1"/>
  <c r="J93" i="1" s="1"/>
  <c r="G93" i="1"/>
  <c r="I93" i="1" s="1"/>
  <c r="R92" i="1"/>
  <c r="M92" i="1"/>
  <c r="K92" i="1"/>
  <c r="L92" i="1" s="1"/>
  <c r="H92" i="1"/>
  <c r="J92" i="1" s="1"/>
  <c r="G92" i="1"/>
  <c r="I92" i="1" s="1"/>
  <c r="S92" i="1" l="1"/>
  <c r="S93" i="1"/>
  <c r="S56" i="1"/>
  <c r="S138" i="1"/>
  <c r="S143" i="1"/>
  <c r="S137" i="1"/>
  <c r="S139" i="1"/>
  <c r="S141" i="1"/>
  <c r="S140" i="1"/>
  <c r="S144" i="1"/>
  <c r="L136" i="1"/>
  <c r="S136" i="1" s="1"/>
  <c r="G17" i="1"/>
  <c r="I17" i="1" s="1"/>
  <c r="H17" i="1"/>
  <c r="J17" i="1" s="1"/>
  <c r="K17" i="1"/>
  <c r="L17" i="1" s="1"/>
  <c r="M17" i="1"/>
  <c r="S17" i="1" l="1"/>
  <c r="M9" i="1"/>
  <c r="M10" i="1"/>
  <c r="M11" i="1"/>
  <c r="M12" i="1"/>
  <c r="M13" i="1"/>
  <c r="M14" i="1"/>
  <c r="M15" i="1"/>
  <c r="M18" i="1"/>
  <c r="M19" i="1"/>
  <c r="M20" i="1"/>
  <c r="M21" i="1"/>
  <c r="M22" i="1"/>
  <c r="M23" i="1"/>
  <c r="M24" i="1"/>
  <c r="M25" i="1"/>
  <c r="M26" i="1"/>
  <c r="M27" i="1"/>
  <c r="M28" i="1"/>
  <c r="M29" i="1"/>
  <c r="M30" i="1"/>
  <c r="M32" i="1"/>
  <c r="M33" i="1"/>
  <c r="M34" i="1"/>
  <c r="M35" i="1"/>
  <c r="M36" i="1"/>
  <c r="M37" i="1"/>
  <c r="M38" i="1"/>
  <c r="M39" i="1"/>
  <c r="M40" i="1"/>
  <c r="M42" i="1"/>
  <c r="M43" i="1"/>
  <c r="M44" i="1"/>
  <c r="M45" i="1"/>
  <c r="M46" i="1"/>
  <c r="M47" i="1"/>
  <c r="M48" i="1"/>
  <c r="M49" i="1"/>
  <c r="M50" i="1"/>
  <c r="M51" i="1"/>
  <c r="M52" i="1"/>
  <c r="M53" i="1"/>
  <c r="M55" i="1"/>
  <c r="M57" i="1"/>
  <c r="M58" i="1"/>
  <c r="M59" i="1"/>
  <c r="M60" i="1"/>
  <c r="M61" i="1"/>
  <c r="M62" i="1"/>
  <c r="M63" i="1"/>
  <c r="M64" i="1"/>
  <c r="M65" i="1"/>
  <c r="M66" i="1"/>
  <c r="M67" i="1"/>
  <c r="M68" i="1"/>
  <c r="M70" i="1"/>
  <c r="M71" i="1"/>
  <c r="M72" i="1"/>
  <c r="M73" i="1"/>
  <c r="M74" i="1"/>
  <c r="M75" i="1"/>
  <c r="M76" i="1"/>
  <c r="M77" i="1"/>
  <c r="M79" i="1"/>
  <c r="M80" i="1"/>
  <c r="M81" i="1"/>
  <c r="M82" i="1"/>
  <c r="M83" i="1"/>
  <c r="M84" i="1"/>
  <c r="M85" i="1"/>
  <c r="M86" i="1"/>
  <c r="M87" i="1"/>
  <c r="M88" i="1"/>
  <c r="M89" i="1"/>
  <c r="M90" i="1"/>
  <c r="M91" i="1"/>
  <c r="M94" i="1"/>
  <c r="M95" i="1"/>
  <c r="M97" i="1"/>
  <c r="M98" i="1"/>
  <c r="M99" i="1"/>
  <c r="M100" i="1"/>
  <c r="M101" i="1"/>
  <c r="M102" i="1"/>
  <c r="M104" i="1"/>
  <c r="M105" i="1"/>
  <c r="M106" i="1"/>
  <c r="M107" i="1"/>
  <c r="M108" i="1"/>
  <c r="M110" i="1"/>
  <c r="M111" i="1"/>
  <c r="M112" i="1"/>
  <c r="M113" i="1"/>
  <c r="M114" i="1"/>
  <c r="M115" i="1"/>
  <c r="M117" i="1"/>
  <c r="M118" i="1"/>
  <c r="M119" i="1"/>
  <c r="M120" i="1"/>
  <c r="M121" i="1"/>
  <c r="M122" i="1"/>
  <c r="M123" i="1"/>
  <c r="M124" i="1"/>
  <c r="M125" i="1"/>
  <c r="M126" i="1"/>
  <c r="M127" i="1"/>
  <c r="M128" i="1"/>
  <c r="M129" i="1"/>
  <c r="M130" i="1"/>
  <c r="M131" i="1"/>
  <c r="M132" i="1"/>
  <c r="M133" i="1"/>
  <c r="M134" i="1"/>
  <c r="M146" i="1"/>
  <c r="M147" i="1"/>
  <c r="M148" i="1"/>
  <c r="M149" i="1"/>
  <c r="M150" i="1"/>
  <c r="M151" i="1"/>
  <c r="M152" i="1"/>
  <c r="M153" i="1"/>
  <c r="M154" i="1"/>
  <c r="M155" i="1"/>
  <c r="M156" i="1"/>
  <c r="M157" i="1"/>
  <c r="M158" i="1"/>
  <c r="M159" i="1"/>
  <c r="M160" i="1"/>
  <c r="M161" i="1"/>
  <c r="M163" i="1"/>
  <c r="M164" i="1"/>
  <c r="M165" i="1"/>
  <c r="M166" i="1"/>
  <c r="M167" i="1"/>
  <c r="M168" i="1"/>
  <c r="M169" i="1"/>
  <c r="M170" i="1"/>
  <c r="M171" i="1"/>
  <c r="M172" i="1"/>
  <c r="M174" i="1"/>
  <c r="M175" i="1"/>
  <c r="M176" i="1"/>
  <c r="M177" i="1"/>
  <c r="M178" i="1"/>
  <c r="M179" i="1"/>
  <c r="M180" i="1"/>
  <c r="M181" i="1"/>
  <c r="M182" i="1"/>
  <c r="M183" i="1"/>
  <c r="M4" i="1"/>
  <c r="M5" i="1"/>
  <c r="M6" i="1"/>
  <c r="M7" i="1"/>
  <c r="M8" i="1"/>
  <c r="C3" i="1"/>
  <c r="E3" i="1"/>
  <c r="M3" i="1" l="1"/>
  <c r="C2" i="1" s="1"/>
  <c r="R111" i="1"/>
  <c r="K111" i="1"/>
  <c r="L111" i="1" s="1"/>
  <c r="H111" i="1"/>
  <c r="J111" i="1" s="1"/>
  <c r="G111" i="1"/>
  <c r="I111" i="1" s="1"/>
  <c r="K171" i="1"/>
  <c r="L171" i="1" s="1"/>
  <c r="G8" i="1"/>
  <c r="I8" i="1" s="1"/>
  <c r="H8" i="1"/>
  <c r="J8" i="1" s="1"/>
  <c r="G9" i="1"/>
  <c r="I9" i="1" s="1"/>
  <c r="H9" i="1"/>
  <c r="J9" i="1" s="1"/>
  <c r="G10" i="1"/>
  <c r="I10" i="1" s="1"/>
  <c r="H10" i="1"/>
  <c r="J10" i="1" s="1"/>
  <c r="G11" i="1"/>
  <c r="I11" i="1" s="1"/>
  <c r="H11" i="1"/>
  <c r="J11" i="1" s="1"/>
  <c r="G12" i="1"/>
  <c r="I12" i="1" s="1"/>
  <c r="H12" i="1"/>
  <c r="J12" i="1" s="1"/>
  <c r="G13" i="1"/>
  <c r="I13" i="1" s="1"/>
  <c r="H13" i="1"/>
  <c r="J13" i="1" s="1"/>
  <c r="G14" i="1"/>
  <c r="I14" i="1" s="1"/>
  <c r="H14" i="1"/>
  <c r="J14" i="1" s="1"/>
  <c r="G15" i="1"/>
  <c r="I15" i="1" s="1"/>
  <c r="H15" i="1"/>
  <c r="J15" i="1" s="1"/>
  <c r="G18" i="1"/>
  <c r="I18" i="1" s="1"/>
  <c r="H18" i="1"/>
  <c r="J18" i="1" s="1"/>
  <c r="G19" i="1"/>
  <c r="I19" i="1" s="1"/>
  <c r="H19" i="1"/>
  <c r="J19" i="1" s="1"/>
  <c r="G20" i="1"/>
  <c r="I20" i="1" s="1"/>
  <c r="H20" i="1"/>
  <c r="J20" i="1" s="1"/>
  <c r="G21" i="1"/>
  <c r="I21" i="1" s="1"/>
  <c r="H21" i="1"/>
  <c r="J21" i="1" s="1"/>
  <c r="G22" i="1"/>
  <c r="I22" i="1" s="1"/>
  <c r="H22" i="1"/>
  <c r="J22" i="1" s="1"/>
  <c r="G23" i="1"/>
  <c r="I23" i="1" s="1"/>
  <c r="H23" i="1"/>
  <c r="J23" i="1" s="1"/>
  <c r="G24" i="1"/>
  <c r="I24" i="1" s="1"/>
  <c r="H24" i="1"/>
  <c r="J24" i="1" s="1"/>
  <c r="G25" i="1"/>
  <c r="I25" i="1" s="1"/>
  <c r="H25" i="1"/>
  <c r="J25" i="1" s="1"/>
  <c r="G26" i="1"/>
  <c r="I26" i="1" s="1"/>
  <c r="H26" i="1"/>
  <c r="J26" i="1" s="1"/>
  <c r="G27" i="1"/>
  <c r="I27" i="1" s="1"/>
  <c r="H27" i="1"/>
  <c r="J27" i="1" s="1"/>
  <c r="G28" i="1"/>
  <c r="I28" i="1" s="1"/>
  <c r="H28" i="1"/>
  <c r="J28" i="1" s="1"/>
  <c r="G29" i="1"/>
  <c r="I29" i="1" s="1"/>
  <c r="H29" i="1"/>
  <c r="J29" i="1" s="1"/>
  <c r="G30" i="1"/>
  <c r="I30" i="1" s="1"/>
  <c r="H30" i="1"/>
  <c r="J30" i="1" s="1"/>
  <c r="G32" i="1"/>
  <c r="I32" i="1" s="1"/>
  <c r="H32" i="1"/>
  <c r="G33" i="1"/>
  <c r="I33" i="1" s="1"/>
  <c r="H33" i="1"/>
  <c r="J33" i="1" s="1"/>
  <c r="G34" i="1"/>
  <c r="I34" i="1" s="1"/>
  <c r="H34" i="1"/>
  <c r="J34" i="1" s="1"/>
  <c r="G35" i="1"/>
  <c r="I35" i="1" s="1"/>
  <c r="H35" i="1"/>
  <c r="J35" i="1" s="1"/>
  <c r="G36" i="1"/>
  <c r="I36" i="1" s="1"/>
  <c r="H36" i="1"/>
  <c r="J36" i="1" s="1"/>
  <c r="G37" i="1"/>
  <c r="I37" i="1" s="1"/>
  <c r="H37" i="1"/>
  <c r="J37" i="1" s="1"/>
  <c r="G38" i="1"/>
  <c r="I38" i="1" s="1"/>
  <c r="H38" i="1"/>
  <c r="J38" i="1" s="1"/>
  <c r="G39" i="1"/>
  <c r="I39" i="1" s="1"/>
  <c r="H39" i="1"/>
  <c r="J39" i="1" s="1"/>
  <c r="G40" i="1"/>
  <c r="I40" i="1" s="1"/>
  <c r="H40" i="1"/>
  <c r="J40" i="1" s="1"/>
  <c r="G42" i="1"/>
  <c r="I42" i="1" s="1"/>
  <c r="H42" i="1"/>
  <c r="J42" i="1" s="1"/>
  <c r="G43" i="1"/>
  <c r="I43" i="1" s="1"/>
  <c r="H43" i="1"/>
  <c r="J43" i="1" s="1"/>
  <c r="G44" i="1"/>
  <c r="I44" i="1" s="1"/>
  <c r="H44" i="1"/>
  <c r="G45" i="1"/>
  <c r="I45" i="1" s="1"/>
  <c r="H45" i="1"/>
  <c r="J45" i="1" s="1"/>
  <c r="G46" i="1"/>
  <c r="I46" i="1" s="1"/>
  <c r="H46" i="1"/>
  <c r="J46" i="1" s="1"/>
  <c r="G47" i="1"/>
  <c r="I47" i="1" s="1"/>
  <c r="H47" i="1"/>
  <c r="J47" i="1" s="1"/>
  <c r="G48" i="1"/>
  <c r="I48" i="1" s="1"/>
  <c r="H48" i="1"/>
  <c r="J48" i="1" s="1"/>
  <c r="G49" i="1"/>
  <c r="I49" i="1" s="1"/>
  <c r="H49" i="1"/>
  <c r="J49" i="1" s="1"/>
  <c r="G50" i="1"/>
  <c r="I50" i="1" s="1"/>
  <c r="H50" i="1"/>
  <c r="J50" i="1" s="1"/>
  <c r="G51" i="1"/>
  <c r="I51" i="1" s="1"/>
  <c r="H51" i="1"/>
  <c r="J51" i="1" s="1"/>
  <c r="G52" i="1"/>
  <c r="I52" i="1" s="1"/>
  <c r="H52" i="1"/>
  <c r="J52" i="1" s="1"/>
  <c r="G53" i="1"/>
  <c r="I53" i="1" s="1"/>
  <c r="H53" i="1"/>
  <c r="J53" i="1" s="1"/>
  <c r="G55" i="1"/>
  <c r="I55" i="1" s="1"/>
  <c r="H55" i="1"/>
  <c r="J55" i="1" s="1"/>
  <c r="G57" i="1"/>
  <c r="I57" i="1" s="1"/>
  <c r="H57" i="1"/>
  <c r="J57" i="1" s="1"/>
  <c r="G58" i="1"/>
  <c r="I58" i="1" s="1"/>
  <c r="H58" i="1"/>
  <c r="J58" i="1" s="1"/>
  <c r="G59" i="1"/>
  <c r="I59" i="1" s="1"/>
  <c r="H59" i="1"/>
  <c r="J59" i="1" s="1"/>
  <c r="G60" i="1"/>
  <c r="I60" i="1" s="1"/>
  <c r="H60" i="1"/>
  <c r="J60" i="1" s="1"/>
  <c r="G61" i="1"/>
  <c r="I61" i="1" s="1"/>
  <c r="H61" i="1"/>
  <c r="J61" i="1" s="1"/>
  <c r="G62" i="1"/>
  <c r="I62" i="1" s="1"/>
  <c r="H62" i="1"/>
  <c r="J62" i="1" s="1"/>
  <c r="G63" i="1"/>
  <c r="I63" i="1" s="1"/>
  <c r="H63" i="1"/>
  <c r="J63" i="1" s="1"/>
  <c r="G64" i="1"/>
  <c r="I64" i="1" s="1"/>
  <c r="H64" i="1"/>
  <c r="J64" i="1" s="1"/>
  <c r="G65" i="1"/>
  <c r="I65" i="1" s="1"/>
  <c r="H65" i="1"/>
  <c r="J65" i="1" s="1"/>
  <c r="G66" i="1"/>
  <c r="I66" i="1" s="1"/>
  <c r="H66" i="1"/>
  <c r="J66" i="1" s="1"/>
  <c r="G67" i="1"/>
  <c r="I67" i="1" s="1"/>
  <c r="H67" i="1"/>
  <c r="J67" i="1" s="1"/>
  <c r="G68" i="1"/>
  <c r="I68" i="1" s="1"/>
  <c r="H68" i="1"/>
  <c r="J68" i="1" s="1"/>
  <c r="G70" i="1"/>
  <c r="I70" i="1" s="1"/>
  <c r="H70" i="1"/>
  <c r="J70" i="1" s="1"/>
  <c r="G71" i="1"/>
  <c r="I71" i="1" s="1"/>
  <c r="H71" i="1"/>
  <c r="J71" i="1" s="1"/>
  <c r="G72" i="1"/>
  <c r="I72" i="1" s="1"/>
  <c r="H72" i="1"/>
  <c r="J72" i="1" s="1"/>
  <c r="G73" i="1"/>
  <c r="I73" i="1" s="1"/>
  <c r="H73" i="1"/>
  <c r="J73" i="1" s="1"/>
  <c r="G74" i="1"/>
  <c r="I74" i="1" s="1"/>
  <c r="H74" i="1"/>
  <c r="J74" i="1" s="1"/>
  <c r="G75" i="1"/>
  <c r="I75" i="1" s="1"/>
  <c r="H75" i="1"/>
  <c r="J75" i="1" s="1"/>
  <c r="G76" i="1"/>
  <c r="I76" i="1" s="1"/>
  <c r="H76" i="1"/>
  <c r="J76" i="1" s="1"/>
  <c r="G77" i="1"/>
  <c r="I77" i="1" s="1"/>
  <c r="H77" i="1"/>
  <c r="J77" i="1" s="1"/>
  <c r="G79" i="1"/>
  <c r="I79" i="1" s="1"/>
  <c r="H79" i="1"/>
  <c r="G80" i="1"/>
  <c r="I80" i="1" s="1"/>
  <c r="H80" i="1"/>
  <c r="J80" i="1" s="1"/>
  <c r="G81" i="1"/>
  <c r="I81" i="1" s="1"/>
  <c r="H81" i="1"/>
  <c r="J81" i="1" s="1"/>
  <c r="G82" i="1"/>
  <c r="I82" i="1" s="1"/>
  <c r="H82" i="1"/>
  <c r="J82" i="1" s="1"/>
  <c r="G83" i="1"/>
  <c r="I83" i="1" s="1"/>
  <c r="H83" i="1"/>
  <c r="J83" i="1" s="1"/>
  <c r="G84" i="1"/>
  <c r="I84" i="1" s="1"/>
  <c r="H84" i="1"/>
  <c r="J84" i="1" s="1"/>
  <c r="G85" i="1"/>
  <c r="I85" i="1" s="1"/>
  <c r="H85" i="1"/>
  <c r="J85" i="1" s="1"/>
  <c r="G86" i="1"/>
  <c r="I86" i="1" s="1"/>
  <c r="H86" i="1"/>
  <c r="J86" i="1" s="1"/>
  <c r="G87" i="1"/>
  <c r="I87" i="1" s="1"/>
  <c r="H87" i="1"/>
  <c r="J87" i="1" s="1"/>
  <c r="G88" i="1"/>
  <c r="I88" i="1" s="1"/>
  <c r="H88" i="1"/>
  <c r="J88" i="1" s="1"/>
  <c r="G89" i="1"/>
  <c r="I89" i="1" s="1"/>
  <c r="H89" i="1"/>
  <c r="J89" i="1" s="1"/>
  <c r="G90" i="1"/>
  <c r="I90" i="1" s="1"/>
  <c r="H90" i="1"/>
  <c r="J90" i="1" s="1"/>
  <c r="G91" i="1"/>
  <c r="I91" i="1" s="1"/>
  <c r="H91" i="1"/>
  <c r="J91" i="1" s="1"/>
  <c r="G94" i="1"/>
  <c r="I94" i="1" s="1"/>
  <c r="H94" i="1"/>
  <c r="J94" i="1" s="1"/>
  <c r="G95" i="1"/>
  <c r="I95" i="1" s="1"/>
  <c r="H95" i="1"/>
  <c r="J95" i="1" s="1"/>
  <c r="G97" i="1"/>
  <c r="I97" i="1" s="1"/>
  <c r="H97" i="1"/>
  <c r="J97" i="1" s="1"/>
  <c r="G98" i="1"/>
  <c r="I98" i="1" s="1"/>
  <c r="H98" i="1"/>
  <c r="J98" i="1" s="1"/>
  <c r="G99" i="1"/>
  <c r="I99" i="1" s="1"/>
  <c r="H99" i="1"/>
  <c r="J99" i="1" s="1"/>
  <c r="G100" i="1"/>
  <c r="I100" i="1" s="1"/>
  <c r="H100" i="1"/>
  <c r="J100" i="1" s="1"/>
  <c r="G101" i="1"/>
  <c r="I101" i="1" s="1"/>
  <c r="H101" i="1"/>
  <c r="J101" i="1" s="1"/>
  <c r="G102" i="1"/>
  <c r="I102" i="1" s="1"/>
  <c r="H102" i="1"/>
  <c r="J102" i="1" s="1"/>
  <c r="G104" i="1"/>
  <c r="I104" i="1" s="1"/>
  <c r="H104" i="1"/>
  <c r="G105" i="1"/>
  <c r="I105" i="1" s="1"/>
  <c r="H105" i="1"/>
  <c r="J105" i="1" s="1"/>
  <c r="G106" i="1"/>
  <c r="I106" i="1" s="1"/>
  <c r="H106" i="1"/>
  <c r="J106" i="1" s="1"/>
  <c r="G107" i="1"/>
  <c r="I107" i="1" s="1"/>
  <c r="H107" i="1"/>
  <c r="J107" i="1" s="1"/>
  <c r="G108" i="1"/>
  <c r="I108" i="1" s="1"/>
  <c r="H108" i="1"/>
  <c r="J108" i="1" s="1"/>
  <c r="G110" i="1"/>
  <c r="I110" i="1" s="1"/>
  <c r="H110" i="1"/>
  <c r="G112" i="1"/>
  <c r="I112" i="1" s="1"/>
  <c r="H112" i="1"/>
  <c r="J112" i="1" s="1"/>
  <c r="G113" i="1"/>
  <c r="I113" i="1" s="1"/>
  <c r="H113" i="1"/>
  <c r="J113" i="1" s="1"/>
  <c r="G114" i="1"/>
  <c r="I114" i="1" s="1"/>
  <c r="H114" i="1"/>
  <c r="J114" i="1" s="1"/>
  <c r="G115" i="1"/>
  <c r="I115" i="1" s="1"/>
  <c r="H115" i="1"/>
  <c r="J115" i="1" s="1"/>
  <c r="G117" i="1"/>
  <c r="I117" i="1" s="1"/>
  <c r="H117" i="1"/>
  <c r="J117" i="1" s="1"/>
  <c r="G118" i="1"/>
  <c r="I118" i="1" s="1"/>
  <c r="H118" i="1"/>
  <c r="J118" i="1" s="1"/>
  <c r="G119" i="1"/>
  <c r="I119" i="1" s="1"/>
  <c r="H119" i="1"/>
  <c r="J119" i="1" s="1"/>
  <c r="G120" i="1"/>
  <c r="I120" i="1" s="1"/>
  <c r="H120" i="1"/>
  <c r="J120" i="1" s="1"/>
  <c r="G121" i="1"/>
  <c r="I121" i="1" s="1"/>
  <c r="H121" i="1"/>
  <c r="J121" i="1" s="1"/>
  <c r="G122" i="1"/>
  <c r="I122" i="1" s="1"/>
  <c r="H122" i="1"/>
  <c r="J122" i="1" s="1"/>
  <c r="G123" i="1"/>
  <c r="I123" i="1" s="1"/>
  <c r="H123" i="1"/>
  <c r="J123" i="1" s="1"/>
  <c r="G124" i="1"/>
  <c r="I124" i="1" s="1"/>
  <c r="H124" i="1"/>
  <c r="J124" i="1" s="1"/>
  <c r="G125" i="1"/>
  <c r="I125" i="1" s="1"/>
  <c r="H125" i="1"/>
  <c r="J125" i="1" s="1"/>
  <c r="G126" i="1"/>
  <c r="I126" i="1" s="1"/>
  <c r="H126" i="1"/>
  <c r="J126" i="1" s="1"/>
  <c r="G127" i="1"/>
  <c r="I127" i="1" s="1"/>
  <c r="H127" i="1"/>
  <c r="J127" i="1" s="1"/>
  <c r="G128" i="1"/>
  <c r="I128" i="1" s="1"/>
  <c r="H128" i="1"/>
  <c r="J128" i="1" s="1"/>
  <c r="G129" i="1"/>
  <c r="I129" i="1" s="1"/>
  <c r="H129" i="1"/>
  <c r="J129" i="1" s="1"/>
  <c r="G130" i="1"/>
  <c r="I130" i="1" s="1"/>
  <c r="H130" i="1"/>
  <c r="J130" i="1" s="1"/>
  <c r="G131" i="1"/>
  <c r="I131" i="1" s="1"/>
  <c r="H131" i="1"/>
  <c r="J131" i="1" s="1"/>
  <c r="G132" i="1"/>
  <c r="I132" i="1" s="1"/>
  <c r="H132" i="1"/>
  <c r="J132" i="1" s="1"/>
  <c r="G133" i="1"/>
  <c r="I133" i="1" s="1"/>
  <c r="H133" i="1"/>
  <c r="J133" i="1" s="1"/>
  <c r="G134" i="1"/>
  <c r="I134" i="1" s="1"/>
  <c r="H134" i="1"/>
  <c r="J134" i="1" s="1"/>
  <c r="G146" i="1"/>
  <c r="I146" i="1" s="1"/>
  <c r="H146" i="1"/>
  <c r="G147" i="1"/>
  <c r="I147" i="1" s="1"/>
  <c r="H147" i="1"/>
  <c r="J147" i="1" s="1"/>
  <c r="G148" i="1"/>
  <c r="I148" i="1" s="1"/>
  <c r="H148" i="1"/>
  <c r="J148" i="1" s="1"/>
  <c r="G149" i="1"/>
  <c r="I149" i="1" s="1"/>
  <c r="H149" i="1"/>
  <c r="J149" i="1" s="1"/>
  <c r="G150" i="1"/>
  <c r="I150" i="1" s="1"/>
  <c r="H150" i="1"/>
  <c r="J150" i="1" s="1"/>
  <c r="G151" i="1"/>
  <c r="I151" i="1" s="1"/>
  <c r="H151" i="1"/>
  <c r="J151" i="1" s="1"/>
  <c r="G152" i="1"/>
  <c r="I152" i="1" s="1"/>
  <c r="H152" i="1"/>
  <c r="J152" i="1" s="1"/>
  <c r="G153" i="1"/>
  <c r="I153" i="1" s="1"/>
  <c r="H153" i="1"/>
  <c r="J153" i="1" s="1"/>
  <c r="G154" i="1"/>
  <c r="I154" i="1" s="1"/>
  <c r="H154" i="1"/>
  <c r="J154" i="1" s="1"/>
  <c r="G155" i="1"/>
  <c r="I155" i="1" s="1"/>
  <c r="H155" i="1"/>
  <c r="J155" i="1" s="1"/>
  <c r="G156" i="1"/>
  <c r="I156" i="1" s="1"/>
  <c r="H156" i="1"/>
  <c r="J156" i="1" s="1"/>
  <c r="G157" i="1"/>
  <c r="I157" i="1" s="1"/>
  <c r="H157" i="1"/>
  <c r="J157" i="1" s="1"/>
  <c r="G158" i="1"/>
  <c r="I158" i="1" s="1"/>
  <c r="H158" i="1"/>
  <c r="J158" i="1" s="1"/>
  <c r="G159" i="1"/>
  <c r="I159" i="1" s="1"/>
  <c r="H159" i="1"/>
  <c r="J159" i="1" s="1"/>
  <c r="G160" i="1"/>
  <c r="I160" i="1" s="1"/>
  <c r="H160" i="1"/>
  <c r="J160" i="1" s="1"/>
  <c r="G161" i="1"/>
  <c r="I161" i="1" s="1"/>
  <c r="H161" i="1"/>
  <c r="J161" i="1" s="1"/>
  <c r="G163" i="1"/>
  <c r="I163" i="1" s="1"/>
  <c r="H163" i="1"/>
  <c r="J163" i="1" s="1"/>
  <c r="G164" i="1"/>
  <c r="I164" i="1" s="1"/>
  <c r="H164" i="1"/>
  <c r="J164" i="1" s="1"/>
  <c r="G165" i="1"/>
  <c r="I165" i="1" s="1"/>
  <c r="H165" i="1"/>
  <c r="J165" i="1" s="1"/>
  <c r="G166" i="1"/>
  <c r="I166" i="1" s="1"/>
  <c r="H166" i="1"/>
  <c r="J166" i="1" s="1"/>
  <c r="G167" i="1"/>
  <c r="I167" i="1" s="1"/>
  <c r="H167" i="1"/>
  <c r="J167" i="1" s="1"/>
  <c r="G168" i="1"/>
  <c r="I168" i="1" s="1"/>
  <c r="H168" i="1"/>
  <c r="J168" i="1" s="1"/>
  <c r="G169" i="1"/>
  <c r="I169" i="1" s="1"/>
  <c r="H169" i="1"/>
  <c r="J169" i="1" s="1"/>
  <c r="G170" i="1"/>
  <c r="I170" i="1" s="1"/>
  <c r="H170" i="1"/>
  <c r="J170" i="1" s="1"/>
  <c r="G171" i="1"/>
  <c r="I171" i="1" s="1"/>
  <c r="H171" i="1"/>
  <c r="J171" i="1" s="1"/>
  <c r="G172" i="1"/>
  <c r="I172" i="1" s="1"/>
  <c r="H172" i="1"/>
  <c r="J172" i="1" s="1"/>
  <c r="G174" i="1"/>
  <c r="I174" i="1" s="1"/>
  <c r="H174" i="1"/>
  <c r="J174" i="1" s="1"/>
  <c r="G175" i="1"/>
  <c r="I175" i="1" s="1"/>
  <c r="H175" i="1"/>
  <c r="J175" i="1" s="1"/>
  <c r="G176" i="1"/>
  <c r="I176" i="1" s="1"/>
  <c r="H176" i="1"/>
  <c r="J176" i="1" s="1"/>
  <c r="G177" i="1"/>
  <c r="I177" i="1" s="1"/>
  <c r="H177" i="1"/>
  <c r="J177" i="1" s="1"/>
  <c r="G178" i="1"/>
  <c r="I178" i="1" s="1"/>
  <c r="H178" i="1"/>
  <c r="J178" i="1" s="1"/>
  <c r="G179" i="1"/>
  <c r="I179" i="1" s="1"/>
  <c r="H179" i="1"/>
  <c r="J179" i="1" s="1"/>
  <c r="G180" i="1"/>
  <c r="I180" i="1" s="1"/>
  <c r="H180" i="1"/>
  <c r="J180" i="1" s="1"/>
  <c r="G181" i="1"/>
  <c r="I181" i="1" s="1"/>
  <c r="H181" i="1"/>
  <c r="J181" i="1" s="1"/>
  <c r="G182" i="1"/>
  <c r="I182" i="1" s="1"/>
  <c r="H182" i="1"/>
  <c r="G183" i="1"/>
  <c r="I183" i="1" s="1"/>
  <c r="H183" i="1"/>
  <c r="J183" i="1" s="1"/>
  <c r="G4" i="1"/>
  <c r="I4" i="1" s="1"/>
  <c r="H4" i="1"/>
  <c r="J4" i="1" s="1"/>
  <c r="G5" i="1"/>
  <c r="I5" i="1" s="1"/>
  <c r="H5" i="1"/>
  <c r="J5" i="1" s="1"/>
  <c r="G6" i="1"/>
  <c r="I6" i="1" s="1"/>
  <c r="H6" i="1"/>
  <c r="J6" i="1" s="1"/>
  <c r="G7" i="1"/>
  <c r="I7" i="1" s="1"/>
  <c r="H7" i="1"/>
  <c r="J7" i="1" s="1"/>
  <c r="S171" i="1" l="1"/>
  <c r="S111" i="1"/>
  <c r="J69" i="1"/>
  <c r="H109" i="1"/>
  <c r="H78" i="1"/>
  <c r="J79" i="1"/>
  <c r="J16" i="1"/>
  <c r="I78" i="1"/>
  <c r="I69" i="1"/>
  <c r="J173" i="1"/>
  <c r="I103" i="1"/>
  <c r="J116" i="1"/>
  <c r="J96" i="1"/>
  <c r="J54" i="1"/>
  <c r="I116" i="1"/>
  <c r="I96" i="1"/>
  <c r="I54" i="1"/>
  <c r="I41" i="1"/>
  <c r="I162" i="1"/>
  <c r="J3" i="1"/>
  <c r="I145" i="1"/>
  <c r="I135" i="1" s="1"/>
  <c r="I109" i="1"/>
  <c r="I31" i="1"/>
  <c r="I3" i="1"/>
  <c r="I173" i="1"/>
  <c r="J162" i="1"/>
  <c r="I16" i="1"/>
  <c r="H31" i="1"/>
  <c r="H145" i="1"/>
  <c r="H135" i="1" s="1"/>
  <c r="H103" i="1"/>
  <c r="H41" i="1"/>
  <c r="G103" i="1"/>
  <c r="H69" i="1"/>
  <c r="H16" i="1"/>
  <c r="H3" i="1"/>
  <c r="J110" i="1"/>
  <c r="J32" i="1"/>
  <c r="G69" i="1"/>
  <c r="G16" i="1"/>
  <c r="H173" i="1"/>
  <c r="H116" i="1"/>
  <c r="H96" i="1"/>
  <c r="H54" i="1"/>
  <c r="J146" i="1"/>
  <c r="J104" i="1"/>
  <c r="J44" i="1"/>
  <c r="G116" i="1"/>
  <c r="G54" i="1"/>
  <c r="H162" i="1"/>
  <c r="G162" i="1"/>
  <c r="G145" i="1"/>
  <c r="G135" i="1" s="1"/>
  <c r="G96" i="1"/>
  <c r="G78" i="1"/>
  <c r="G31" i="1"/>
  <c r="G41" i="1"/>
  <c r="G173" i="1"/>
  <c r="G109" i="1"/>
  <c r="G3" i="1"/>
  <c r="R13" i="1"/>
  <c r="K13" i="1"/>
  <c r="L13" i="1" s="1"/>
  <c r="S13" i="1" s="1"/>
  <c r="K10" i="1"/>
  <c r="L10" i="1" s="1"/>
  <c r="S10" i="1" s="1"/>
  <c r="R10" i="1"/>
  <c r="R175" i="1"/>
  <c r="K181" i="1"/>
  <c r="L181" i="1" s="1"/>
  <c r="S181" i="1" s="1"/>
  <c r="R181" i="1"/>
  <c r="K118" i="1"/>
  <c r="L118" i="1" s="1"/>
  <c r="S118" i="1" s="1"/>
  <c r="K175" i="1"/>
  <c r="L175" i="1" s="1"/>
  <c r="S175" i="1" s="1"/>
  <c r="R118" i="1"/>
  <c r="J145" i="1" l="1"/>
  <c r="J135" i="1" s="1"/>
  <c r="J109" i="1"/>
  <c r="J103" i="1"/>
  <c r="J78" i="1"/>
  <c r="J41" i="1"/>
  <c r="J31" i="1"/>
  <c r="G2" i="1"/>
  <c r="H2" i="1"/>
  <c r="I2" i="1"/>
  <c r="R6" i="1"/>
  <c r="R7" i="1"/>
  <c r="R8" i="1"/>
  <c r="R9" i="1"/>
  <c r="R11" i="1"/>
  <c r="R12" i="1"/>
  <c r="R14" i="1"/>
  <c r="R15" i="1"/>
  <c r="R17" i="1"/>
  <c r="R18" i="1"/>
  <c r="R19" i="1"/>
  <c r="R20" i="1"/>
  <c r="R21" i="1"/>
  <c r="R22" i="1"/>
  <c r="R23" i="1"/>
  <c r="R24" i="1"/>
  <c r="R25" i="1"/>
  <c r="R26" i="1"/>
  <c r="R27" i="1"/>
  <c r="R28" i="1"/>
  <c r="R29" i="1"/>
  <c r="R30" i="1"/>
  <c r="R32" i="1"/>
  <c r="R33" i="1"/>
  <c r="R34" i="1"/>
  <c r="R35" i="1"/>
  <c r="R36" i="1"/>
  <c r="R37" i="1"/>
  <c r="R38" i="1"/>
  <c r="R39" i="1"/>
  <c r="R40" i="1"/>
  <c r="R42" i="1"/>
  <c r="R43" i="1"/>
  <c r="R44" i="1"/>
  <c r="R45" i="1"/>
  <c r="R46" i="1"/>
  <c r="R47" i="1"/>
  <c r="R48" i="1"/>
  <c r="R49" i="1"/>
  <c r="R50" i="1"/>
  <c r="R51" i="1"/>
  <c r="R52" i="1"/>
  <c r="R53" i="1"/>
  <c r="R55" i="1"/>
  <c r="R57" i="1"/>
  <c r="R58" i="1"/>
  <c r="R59" i="1"/>
  <c r="R60" i="1"/>
  <c r="R61" i="1"/>
  <c r="R62" i="1"/>
  <c r="R63" i="1"/>
  <c r="R64" i="1"/>
  <c r="R65" i="1"/>
  <c r="R66" i="1"/>
  <c r="R67" i="1"/>
  <c r="R68" i="1"/>
  <c r="R70" i="1"/>
  <c r="R71" i="1"/>
  <c r="R72" i="1"/>
  <c r="R73" i="1"/>
  <c r="R74" i="1"/>
  <c r="R75" i="1"/>
  <c r="R76" i="1"/>
  <c r="R77" i="1"/>
  <c r="R79" i="1"/>
  <c r="R80" i="1"/>
  <c r="R81" i="1"/>
  <c r="R82" i="1"/>
  <c r="R83" i="1"/>
  <c r="R84" i="1"/>
  <c r="R85" i="1"/>
  <c r="R86" i="1"/>
  <c r="R87" i="1"/>
  <c r="R88" i="1"/>
  <c r="R89" i="1"/>
  <c r="R90" i="1"/>
  <c r="R91" i="1"/>
  <c r="R94" i="1"/>
  <c r="R95" i="1"/>
  <c r="R97" i="1"/>
  <c r="R98" i="1"/>
  <c r="R99" i="1"/>
  <c r="R100" i="1"/>
  <c r="R101" i="1"/>
  <c r="R102" i="1"/>
  <c r="R104" i="1"/>
  <c r="R105" i="1"/>
  <c r="R106" i="1"/>
  <c r="R107" i="1"/>
  <c r="R108" i="1"/>
  <c r="R110" i="1"/>
  <c r="R112" i="1"/>
  <c r="R113" i="1"/>
  <c r="R114" i="1"/>
  <c r="R115" i="1"/>
  <c r="R117" i="1"/>
  <c r="R119" i="1"/>
  <c r="R120" i="1"/>
  <c r="R121" i="1"/>
  <c r="R122" i="1"/>
  <c r="R123" i="1"/>
  <c r="R124" i="1"/>
  <c r="R125" i="1"/>
  <c r="R126" i="1"/>
  <c r="R127" i="1"/>
  <c r="R128" i="1"/>
  <c r="R129" i="1"/>
  <c r="R130" i="1"/>
  <c r="R131" i="1"/>
  <c r="R132" i="1"/>
  <c r="R133" i="1"/>
  <c r="R134" i="1"/>
  <c r="R146" i="1"/>
  <c r="R147" i="1"/>
  <c r="R148" i="1"/>
  <c r="R149" i="1"/>
  <c r="R150" i="1"/>
  <c r="R151" i="1"/>
  <c r="R152" i="1"/>
  <c r="R153" i="1"/>
  <c r="R154" i="1"/>
  <c r="R155" i="1"/>
  <c r="R156" i="1"/>
  <c r="R157" i="1"/>
  <c r="R158" i="1"/>
  <c r="R159" i="1"/>
  <c r="R160" i="1"/>
  <c r="R161" i="1"/>
  <c r="R163" i="1"/>
  <c r="R164" i="1"/>
  <c r="R165" i="1"/>
  <c r="R166" i="1"/>
  <c r="R167" i="1"/>
  <c r="R168" i="1"/>
  <c r="R169" i="1"/>
  <c r="R170" i="1"/>
  <c r="R172" i="1"/>
  <c r="R174" i="1"/>
  <c r="R176" i="1"/>
  <c r="R177" i="1"/>
  <c r="R178" i="1"/>
  <c r="R179" i="1"/>
  <c r="R180" i="1"/>
  <c r="R182" i="1"/>
  <c r="R183" i="1"/>
  <c r="R5" i="1"/>
  <c r="R4" i="1"/>
  <c r="K183" i="1"/>
  <c r="K182" i="1"/>
  <c r="K180" i="1"/>
  <c r="K179" i="1"/>
  <c r="K178" i="1"/>
  <c r="K177" i="1"/>
  <c r="K176" i="1"/>
  <c r="K174" i="1"/>
  <c r="K172" i="1"/>
  <c r="K170" i="1"/>
  <c r="K169" i="1"/>
  <c r="K168" i="1"/>
  <c r="K167" i="1"/>
  <c r="K166" i="1"/>
  <c r="K165" i="1"/>
  <c r="K164" i="1"/>
  <c r="K163" i="1"/>
  <c r="K161" i="1"/>
  <c r="K160" i="1"/>
  <c r="K159" i="1"/>
  <c r="K158" i="1"/>
  <c r="K157" i="1"/>
  <c r="K156" i="1"/>
  <c r="K155" i="1"/>
  <c r="K154" i="1"/>
  <c r="K153" i="1"/>
  <c r="K152" i="1"/>
  <c r="K151" i="1"/>
  <c r="K150" i="1"/>
  <c r="K149" i="1"/>
  <c r="K148" i="1"/>
  <c r="K147" i="1"/>
  <c r="K146" i="1"/>
  <c r="K134" i="1"/>
  <c r="K133" i="1"/>
  <c r="K132" i="1"/>
  <c r="K131" i="1"/>
  <c r="K130" i="1"/>
  <c r="K129" i="1"/>
  <c r="K128" i="1"/>
  <c r="K127" i="1"/>
  <c r="K126" i="1"/>
  <c r="K125" i="1"/>
  <c r="K124" i="1"/>
  <c r="K123" i="1"/>
  <c r="K122" i="1"/>
  <c r="K121" i="1"/>
  <c r="K120" i="1"/>
  <c r="K119" i="1"/>
  <c r="K117" i="1"/>
  <c r="K115" i="1"/>
  <c r="K114" i="1"/>
  <c r="K113" i="1"/>
  <c r="K112" i="1"/>
  <c r="K110" i="1"/>
  <c r="K108" i="1"/>
  <c r="K107" i="1"/>
  <c r="K106" i="1"/>
  <c r="K105" i="1"/>
  <c r="K104" i="1"/>
  <c r="K102" i="1"/>
  <c r="K101" i="1"/>
  <c r="K100" i="1"/>
  <c r="K99" i="1"/>
  <c r="K98" i="1"/>
  <c r="K97" i="1"/>
  <c r="K95" i="1"/>
  <c r="K94" i="1"/>
  <c r="K91" i="1"/>
  <c r="K90" i="1"/>
  <c r="K89" i="1"/>
  <c r="K88" i="1"/>
  <c r="K87" i="1"/>
  <c r="K86" i="1"/>
  <c r="K85" i="1"/>
  <c r="K84" i="1"/>
  <c r="K83" i="1"/>
  <c r="K82" i="1"/>
  <c r="K81" i="1"/>
  <c r="K80" i="1"/>
  <c r="K79" i="1"/>
  <c r="K77" i="1"/>
  <c r="K76" i="1"/>
  <c r="K75" i="1"/>
  <c r="K74" i="1"/>
  <c r="K73" i="1"/>
  <c r="K72" i="1"/>
  <c r="K71" i="1"/>
  <c r="K70" i="1"/>
  <c r="K68" i="1"/>
  <c r="K67" i="1"/>
  <c r="K66" i="1"/>
  <c r="K65" i="1"/>
  <c r="K64" i="1"/>
  <c r="K63" i="1"/>
  <c r="K62" i="1"/>
  <c r="K61" i="1"/>
  <c r="K60" i="1"/>
  <c r="K59" i="1"/>
  <c r="K58" i="1"/>
  <c r="K57" i="1"/>
  <c r="K55" i="1"/>
  <c r="K53" i="1"/>
  <c r="K52" i="1"/>
  <c r="K51" i="1"/>
  <c r="K50" i="1"/>
  <c r="K49" i="1"/>
  <c r="K48" i="1"/>
  <c r="K47" i="1"/>
  <c r="K46" i="1"/>
  <c r="K45" i="1"/>
  <c r="K44" i="1"/>
  <c r="K43" i="1"/>
  <c r="K42" i="1"/>
  <c r="K40" i="1"/>
  <c r="K39" i="1"/>
  <c r="K38" i="1"/>
  <c r="K37" i="1"/>
  <c r="K36" i="1"/>
  <c r="K35" i="1"/>
  <c r="K34" i="1"/>
  <c r="K33" i="1"/>
  <c r="K32" i="1"/>
  <c r="K30" i="1"/>
  <c r="K29" i="1"/>
  <c r="K28" i="1"/>
  <c r="K27" i="1"/>
  <c r="K26" i="1"/>
  <c r="K25" i="1"/>
  <c r="L25" i="1" s="1"/>
  <c r="S25" i="1" s="1"/>
  <c r="K24" i="1"/>
  <c r="L24" i="1" s="1"/>
  <c r="S24" i="1" s="1"/>
  <c r="K23" i="1"/>
  <c r="K22" i="1"/>
  <c r="K21" i="1"/>
  <c r="K20" i="1"/>
  <c r="K19" i="1"/>
  <c r="K18" i="1"/>
  <c r="K15" i="1"/>
  <c r="K14" i="1"/>
  <c r="K12" i="1"/>
  <c r="K11" i="1"/>
  <c r="K9" i="1"/>
  <c r="K8" i="1"/>
  <c r="K7" i="1"/>
  <c r="K6" i="1"/>
  <c r="K5" i="1"/>
  <c r="K4" i="1"/>
  <c r="J2" i="1" l="1"/>
  <c r="R78" i="1"/>
  <c r="K116" i="1"/>
  <c r="K103" i="1"/>
  <c r="K173" i="1"/>
  <c r="K96" i="1"/>
  <c r="K109" i="1"/>
  <c r="K54" i="1"/>
  <c r="K31" i="1"/>
  <c r="K145" i="1"/>
  <c r="K135" i="1" s="1"/>
  <c r="K41" i="1"/>
  <c r="K162" i="1"/>
  <c r="R109" i="1"/>
  <c r="R3" i="1"/>
  <c r="R173" i="1"/>
  <c r="R162" i="1"/>
  <c r="R145" i="1"/>
  <c r="R135" i="1" s="1"/>
  <c r="R69" i="1"/>
  <c r="R96" i="1"/>
  <c r="R16" i="1"/>
  <c r="R31" i="1"/>
  <c r="R103" i="1"/>
  <c r="R54" i="1"/>
  <c r="R41" i="1"/>
  <c r="R116" i="1"/>
  <c r="K78" i="1"/>
  <c r="K69" i="1"/>
  <c r="K16" i="1"/>
  <c r="K3" i="1"/>
  <c r="K2" i="1" l="1"/>
  <c r="N135" i="1"/>
  <c r="P135" i="1"/>
  <c r="R2" i="1"/>
  <c r="P69" i="1"/>
  <c r="N69" i="1"/>
  <c r="N162" i="1"/>
  <c r="P162" i="1"/>
  <c r="P41" i="1"/>
  <c r="N41" i="1"/>
  <c r="P145" i="1"/>
  <c r="N145" i="1"/>
  <c r="N31" i="1"/>
  <c r="P31" i="1"/>
  <c r="P78" i="1"/>
  <c r="N78" i="1"/>
  <c r="N116" i="1"/>
  <c r="P116" i="1"/>
  <c r="N54" i="1"/>
  <c r="P54" i="1"/>
  <c r="N96" i="1"/>
  <c r="P96" i="1"/>
  <c r="P103" i="1"/>
  <c r="N103" i="1"/>
  <c r="P109" i="1"/>
  <c r="N109" i="1"/>
  <c r="P16" i="1"/>
  <c r="N16" i="1"/>
  <c r="P173" i="1"/>
  <c r="N173" i="1"/>
  <c r="N3" i="1"/>
  <c r="P3" i="1"/>
  <c r="L15" i="1" l="1"/>
  <c r="S15" i="1" s="1"/>
  <c r="L14" i="1"/>
  <c r="S14" i="1" s="1"/>
  <c r="L12" i="1"/>
  <c r="S12" i="1" s="1"/>
  <c r="L11" i="1"/>
  <c r="S11" i="1" s="1"/>
  <c r="L9" i="1"/>
  <c r="S9" i="1" s="1"/>
  <c r="L8" i="1"/>
  <c r="S8" i="1" s="1"/>
  <c r="L7" i="1"/>
  <c r="S7" i="1" s="1"/>
  <c r="L6" i="1"/>
  <c r="S6" i="1" s="1"/>
  <c r="L5" i="1"/>
  <c r="S5" i="1" s="1"/>
  <c r="L4" i="1"/>
  <c r="S4" i="1" s="1"/>
  <c r="D3" i="1"/>
  <c r="S3" i="1" l="1"/>
  <c r="L3" i="1"/>
  <c r="L131" i="1"/>
  <c r="S131" i="1" s="1"/>
  <c r="O3" i="1" l="1"/>
  <c r="B4" i="4" s="1"/>
  <c r="Q3" i="1"/>
  <c r="C4" i="4" s="1"/>
  <c r="L183" i="1" l="1"/>
  <c r="S183" i="1" s="1"/>
  <c r="L182" i="1"/>
  <c r="S182" i="1" s="1"/>
  <c r="L180" i="1"/>
  <c r="S180" i="1" s="1"/>
  <c r="L179" i="1"/>
  <c r="S179" i="1" s="1"/>
  <c r="L178" i="1"/>
  <c r="S178" i="1" s="1"/>
  <c r="L177" i="1"/>
  <c r="S177" i="1" s="1"/>
  <c r="L176" i="1"/>
  <c r="S176" i="1" s="1"/>
  <c r="L174" i="1"/>
  <c r="S174" i="1" s="1"/>
  <c r="D173" i="1"/>
  <c r="L172" i="1"/>
  <c r="S172" i="1" s="1"/>
  <c r="L170" i="1"/>
  <c r="S170" i="1" s="1"/>
  <c r="L169" i="1"/>
  <c r="S169" i="1" s="1"/>
  <c r="L168" i="1"/>
  <c r="S168" i="1" s="1"/>
  <c r="L167" i="1"/>
  <c r="S167" i="1" s="1"/>
  <c r="L166" i="1"/>
  <c r="S166" i="1" s="1"/>
  <c r="L165" i="1"/>
  <c r="S165" i="1" s="1"/>
  <c r="L164" i="1"/>
  <c r="S164" i="1" s="1"/>
  <c r="L163" i="1"/>
  <c r="S163" i="1" s="1"/>
  <c r="E162" i="1"/>
  <c r="D162" i="1"/>
  <c r="L161" i="1"/>
  <c r="S161" i="1" s="1"/>
  <c r="L160" i="1"/>
  <c r="S160" i="1" s="1"/>
  <c r="L159" i="1"/>
  <c r="S159" i="1" s="1"/>
  <c r="L158" i="1"/>
  <c r="S158" i="1" s="1"/>
  <c r="L157" i="1"/>
  <c r="S157" i="1" s="1"/>
  <c r="L156" i="1"/>
  <c r="S156" i="1" s="1"/>
  <c r="L155" i="1"/>
  <c r="S155" i="1" s="1"/>
  <c r="L154" i="1"/>
  <c r="S154" i="1" s="1"/>
  <c r="L153" i="1"/>
  <c r="S153" i="1" s="1"/>
  <c r="L152" i="1"/>
  <c r="S152" i="1" s="1"/>
  <c r="L151" i="1"/>
  <c r="S151" i="1" s="1"/>
  <c r="L150" i="1"/>
  <c r="S150" i="1" s="1"/>
  <c r="L149" i="1"/>
  <c r="S149" i="1" s="1"/>
  <c r="L148" i="1"/>
  <c r="S148" i="1" s="1"/>
  <c r="L147" i="1"/>
  <c r="S147" i="1" s="1"/>
  <c r="L146" i="1"/>
  <c r="S146" i="1" s="1"/>
  <c r="E145" i="1"/>
  <c r="E135" i="1" s="1"/>
  <c r="D145" i="1"/>
  <c r="D135" i="1" s="1"/>
  <c r="L134" i="1"/>
  <c r="S134" i="1" s="1"/>
  <c r="L133" i="1"/>
  <c r="S133" i="1" s="1"/>
  <c r="L132" i="1"/>
  <c r="S132" i="1" s="1"/>
  <c r="L130" i="1"/>
  <c r="S130" i="1" s="1"/>
  <c r="L129" i="1"/>
  <c r="S129" i="1" s="1"/>
  <c r="L128" i="1"/>
  <c r="S128" i="1" s="1"/>
  <c r="L127" i="1"/>
  <c r="S127" i="1" s="1"/>
  <c r="L126" i="1"/>
  <c r="S126" i="1" s="1"/>
  <c r="L125" i="1"/>
  <c r="S125" i="1" s="1"/>
  <c r="L124" i="1"/>
  <c r="S124" i="1" s="1"/>
  <c r="L123" i="1"/>
  <c r="S123" i="1" s="1"/>
  <c r="L122" i="1"/>
  <c r="S122" i="1" s="1"/>
  <c r="L121" i="1"/>
  <c r="S121" i="1" s="1"/>
  <c r="L120" i="1"/>
  <c r="S120" i="1" s="1"/>
  <c r="L119" i="1"/>
  <c r="S119" i="1" s="1"/>
  <c r="L117" i="1"/>
  <c r="S117" i="1" s="1"/>
  <c r="E116" i="1"/>
  <c r="D116" i="1"/>
  <c r="L115" i="1"/>
  <c r="S115" i="1" s="1"/>
  <c r="L114" i="1"/>
  <c r="S114" i="1" s="1"/>
  <c r="L113" i="1"/>
  <c r="S113" i="1" s="1"/>
  <c r="L112" i="1"/>
  <c r="S112" i="1" s="1"/>
  <c r="L110" i="1"/>
  <c r="S110" i="1" s="1"/>
  <c r="E109" i="1"/>
  <c r="D109" i="1"/>
  <c r="L108" i="1"/>
  <c r="S108" i="1" s="1"/>
  <c r="L107" i="1"/>
  <c r="S107" i="1" s="1"/>
  <c r="L106" i="1"/>
  <c r="S106" i="1" s="1"/>
  <c r="L105" i="1"/>
  <c r="S105" i="1" s="1"/>
  <c r="L104" i="1"/>
  <c r="S104" i="1" s="1"/>
  <c r="E103" i="1"/>
  <c r="D103" i="1"/>
  <c r="L102" i="1"/>
  <c r="S102" i="1" s="1"/>
  <c r="L101" i="1"/>
  <c r="S101" i="1" s="1"/>
  <c r="L100" i="1"/>
  <c r="S100" i="1" s="1"/>
  <c r="L99" i="1"/>
  <c r="S99" i="1" s="1"/>
  <c r="L98" i="1"/>
  <c r="S98" i="1" s="1"/>
  <c r="L97" i="1"/>
  <c r="S97" i="1" s="1"/>
  <c r="E96" i="1"/>
  <c r="D96" i="1"/>
  <c r="L95" i="1"/>
  <c r="S95" i="1" s="1"/>
  <c r="L94" i="1"/>
  <c r="S94" i="1" s="1"/>
  <c r="L91" i="1"/>
  <c r="S91" i="1" s="1"/>
  <c r="L90" i="1"/>
  <c r="S90" i="1" s="1"/>
  <c r="L89" i="1"/>
  <c r="S89" i="1" s="1"/>
  <c r="L88" i="1"/>
  <c r="S88" i="1" s="1"/>
  <c r="L87" i="1"/>
  <c r="S87" i="1" s="1"/>
  <c r="L86" i="1"/>
  <c r="S86" i="1" s="1"/>
  <c r="L85" i="1"/>
  <c r="S85" i="1" s="1"/>
  <c r="L84" i="1"/>
  <c r="S84" i="1" s="1"/>
  <c r="L83" i="1"/>
  <c r="S83" i="1" s="1"/>
  <c r="L82" i="1"/>
  <c r="S82" i="1" s="1"/>
  <c r="L81" i="1"/>
  <c r="S81" i="1" s="1"/>
  <c r="L80" i="1"/>
  <c r="S80" i="1" s="1"/>
  <c r="L79" i="1"/>
  <c r="S79" i="1" s="1"/>
  <c r="E78" i="1"/>
  <c r="D78" i="1"/>
  <c r="L77" i="1"/>
  <c r="S77" i="1" s="1"/>
  <c r="L76" i="1"/>
  <c r="S76" i="1" s="1"/>
  <c r="L75" i="1"/>
  <c r="S75" i="1" s="1"/>
  <c r="L74" i="1"/>
  <c r="S74" i="1" s="1"/>
  <c r="L73" i="1"/>
  <c r="S73" i="1" s="1"/>
  <c r="L72" i="1"/>
  <c r="S72" i="1" s="1"/>
  <c r="L71" i="1"/>
  <c r="S71" i="1" s="1"/>
  <c r="L70" i="1"/>
  <c r="S70" i="1" s="1"/>
  <c r="E69" i="1"/>
  <c r="D69" i="1"/>
  <c r="L68" i="1"/>
  <c r="S68" i="1" s="1"/>
  <c r="L67" i="1"/>
  <c r="S67" i="1" s="1"/>
  <c r="L66" i="1"/>
  <c r="S66" i="1" s="1"/>
  <c r="L65" i="1"/>
  <c r="S65" i="1" s="1"/>
  <c r="L64" i="1"/>
  <c r="S64" i="1" s="1"/>
  <c r="L63" i="1"/>
  <c r="S63" i="1" s="1"/>
  <c r="L62" i="1"/>
  <c r="S62" i="1" s="1"/>
  <c r="L61" i="1"/>
  <c r="S61" i="1" s="1"/>
  <c r="L60" i="1"/>
  <c r="S60" i="1" s="1"/>
  <c r="L59" i="1"/>
  <c r="S59" i="1" s="1"/>
  <c r="L58" i="1"/>
  <c r="S58" i="1" s="1"/>
  <c r="L57" i="1"/>
  <c r="S57" i="1" s="1"/>
  <c r="L55" i="1"/>
  <c r="S55" i="1" s="1"/>
  <c r="E54" i="1"/>
  <c r="D54" i="1"/>
  <c r="L53" i="1"/>
  <c r="S53" i="1" s="1"/>
  <c r="L52" i="1"/>
  <c r="S52" i="1" s="1"/>
  <c r="L51" i="1"/>
  <c r="S51" i="1" s="1"/>
  <c r="L50" i="1"/>
  <c r="S50" i="1" s="1"/>
  <c r="L49" i="1"/>
  <c r="S49" i="1" s="1"/>
  <c r="L48" i="1"/>
  <c r="S48" i="1" s="1"/>
  <c r="L47" i="1"/>
  <c r="S47" i="1" s="1"/>
  <c r="L46" i="1"/>
  <c r="S46" i="1" s="1"/>
  <c r="L45" i="1"/>
  <c r="S45" i="1" s="1"/>
  <c r="L44" i="1"/>
  <c r="S44" i="1" s="1"/>
  <c r="L43" i="1"/>
  <c r="S43" i="1" s="1"/>
  <c r="L42" i="1"/>
  <c r="S42" i="1" s="1"/>
  <c r="E41" i="1"/>
  <c r="D41" i="1"/>
  <c r="E31" i="1"/>
  <c r="D31" i="1"/>
  <c r="L40" i="1"/>
  <c r="S40" i="1" s="1"/>
  <c r="L37" i="1"/>
  <c r="S37" i="1" s="1"/>
  <c r="L38" i="1"/>
  <c r="S38" i="1" s="1"/>
  <c r="L39" i="1"/>
  <c r="S39" i="1" s="1"/>
  <c r="E16" i="1"/>
  <c r="D16" i="1"/>
  <c r="L36" i="1"/>
  <c r="S36" i="1" s="1"/>
  <c r="L35" i="1"/>
  <c r="S35" i="1" s="1"/>
  <c r="L34" i="1"/>
  <c r="S34" i="1" s="1"/>
  <c r="L33" i="1"/>
  <c r="S33" i="1" s="1"/>
  <c r="L32" i="1"/>
  <c r="S32" i="1" s="1"/>
  <c r="D2" i="1" l="1"/>
  <c r="E2" i="1"/>
  <c r="S173" i="1"/>
  <c r="S103" i="1"/>
  <c r="S109" i="1"/>
  <c r="S96" i="1"/>
  <c r="S145" i="1"/>
  <c r="S135" i="1" s="1"/>
  <c r="S116" i="1"/>
  <c r="S162" i="1"/>
  <c r="S78" i="1"/>
  <c r="S69" i="1"/>
  <c r="S54" i="1"/>
  <c r="S41" i="1"/>
  <c r="S31" i="1"/>
  <c r="L145" i="1"/>
  <c r="L135" i="1" s="1"/>
  <c r="L162" i="1"/>
  <c r="L173" i="1"/>
  <c r="L41" i="1"/>
  <c r="L54" i="1"/>
  <c r="L96" i="1"/>
  <c r="L109" i="1"/>
  <c r="L78" i="1"/>
  <c r="L69" i="1"/>
  <c r="L103" i="1"/>
  <c r="L116" i="1"/>
  <c r="L31" i="1"/>
  <c r="L30" i="1"/>
  <c r="S30" i="1" s="1"/>
  <c r="L29" i="1"/>
  <c r="S29" i="1" s="1"/>
  <c r="L28" i="1"/>
  <c r="S28" i="1" s="1"/>
  <c r="L27" i="1"/>
  <c r="S27" i="1" s="1"/>
  <c r="L26" i="1"/>
  <c r="S26" i="1" s="1"/>
  <c r="L23" i="1"/>
  <c r="S23" i="1" s="1"/>
  <c r="L22" i="1"/>
  <c r="S22" i="1" s="1"/>
  <c r="L21" i="1"/>
  <c r="S21" i="1" s="1"/>
  <c r="L20" i="1"/>
  <c r="S20" i="1" s="1"/>
  <c r="L19" i="1"/>
  <c r="S19" i="1" s="1"/>
  <c r="L18" i="1"/>
  <c r="S18" i="1" s="1"/>
  <c r="O135" i="1" l="1"/>
  <c r="B15" i="4" s="1"/>
  <c r="Q135" i="1"/>
  <c r="C15" i="4" s="1"/>
  <c r="O145" i="1"/>
  <c r="B16" i="4" s="1"/>
  <c r="Q145" i="1"/>
  <c r="C16" i="4" s="1"/>
  <c r="O78" i="1"/>
  <c r="B10" i="4" s="1"/>
  <c r="Q78" i="1"/>
  <c r="C10" i="4" s="1"/>
  <c r="O96" i="1"/>
  <c r="B11" i="4" s="1"/>
  <c r="Q96" i="1"/>
  <c r="C11" i="4" s="1"/>
  <c r="O69" i="1"/>
  <c r="B9" i="4" s="1"/>
  <c r="Q69" i="1"/>
  <c r="C9" i="4" s="1"/>
  <c r="O109" i="1"/>
  <c r="B13" i="4" s="1"/>
  <c r="Q109" i="1"/>
  <c r="C13" i="4" s="1"/>
  <c r="O54" i="1"/>
  <c r="B8" i="4" s="1"/>
  <c r="Q54" i="1"/>
  <c r="C8" i="4" s="1"/>
  <c r="O31" i="1"/>
  <c r="B6" i="4" s="1"/>
  <c r="Q31" i="1"/>
  <c r="C6" i="4" s="1"/>
  <c r="O41" i="1"/>
  <c r="B7" i="4" s="1"/>
  <c r="Q41" i="1"/>
  <c r="C7" i="4" s="1"/>
  <c r="O116" i="1"/>
  <c r="B14" i="4" s="1"/>
  <c r="Q116" i="1"/>
  <c r="C14" i="4" s="1"/>
  <c r="O173" i="1"/>
  <c r="B18" i="4" s="1"/>
  <c r="Q173" i="1"/>
  <c r="C18" i="4" s="1"/>
  <c r="O103" i="1"/>
  <c r="B12" i="4" s="1"/>
  <c r="Q103" i="1"/>
  <c r="C12" i="4" s="1"/>
  <c r="O162" i="1"/>
  <c r="B17" i="4" s="1"/>
  <c r="Q162" i="1"/>
  <c r="C17" i="4" s="1"/>
  <c r="P2" i="1"/>
  <c r="N2" i="1"/>
  <c r="S16" i="1"/>
  <c r="S2" i="1" s="1"/>
  <c r="L16" i="1"/>
  <c r="L2" i="1" s="1"/>
  <c r="O2" i="1" l="1"/>
  <c r="O16" i="1"/>
  <c r="B5" i="4" s="1"/>
  <c r="B3" i="4" s="1"/>
  <c r="Q16" i="1"/>
  <c r="C5" i="4" s="1"/>
  <c r="C3" i="4" s="1"/>
  <c r="Q2" i="1" l="1"/>
  <c r="C2" i="4" s="1"/>
  <c r="B2" i="4"/>
</calcChain>
</file>

<file path=xl/sharedStrings.xml><?xml version="1.0" encoding="utf-8"?>
<sst xmlns="http://schemas.openxmlformats.org/spreadsheetml/2006/main" count="706" uniqueCount="507">
  <si>
    <t>HR obsahuje meteorologické vlivy - vítr, bouřka, náledí, - a jsou přijata přiměřená opatření</t>
  </si>
  <si>
    <t>HR obsahuje neznámé a cizí předměty ponechané ve venkovním areálu- a jsou přijata přiměřená opatření</t>
  </si>
  <si>
    <t>HR obsahuje nebezpečí pramenící z potravinové alergie zahrnující vydávané pokrmy a nápoje, přinášené potraviny a nápoje a nápoje a potraviny na vycházkách  - a jsou přijata přiměřená opatření</t>
  </si>
  <si>
    <t>HR obsahuje nebezpečí pramenící z nevhodné konstrukce a provedení vnitřního vybavení  - a jsou přijata přiměřená opatření</t>
  </si>
  <si>
    <t>HR obsahuje nebezpečí pramenící z pohybu po schodech nebo v blízkosti schodů - a jsou přijata přiměřená opatření</t>
  </si>
  <si>
    <t>HR obsahuje nebezpečí pramenící  z kluzkých povrchů, uklouznutí a pádu uvnitř i vně budov i  - a jsou přijata přiměřená opatření</t>
  </si>
  <si>
    <t>HR obsahuje nebezpečí pramenící  z nerovných povrchů, zakopnutí a pádu uvnitř i vně budov i  - a jsou přijata přiměřená opatření</t>
  </si>
  <si>
    <t>HR obsahuje nebezpečí pramenící  z předmětů a hraček odložených na podlahách, zakopnutí nebo uklouznutí po nich a pádu, nebo pádu na ně uvnitř i vně budov i  - a jsou přijata přiměřená opatření</t>
  </si>
  <si>
    <t>HR obsahuje nebezpečí pádu z výšky v budovách i ve venkovním areálu zahrnující minimálně  schody, nábytek, okna, balkony, zábradlí, prolézačky, stromy a keře, oplocení, branky, příkré svahy  a jiné konstrukce  - a jsou přijata přiměřená opatření</t>
  </si>
  <si>
    <t>Školka má vypracováno hodnocení rizik zahrnující veškeré  prováděné činnosti, na základě skutečných podmínek ve všech vnitřních i venkovních prostorách školky  zahrnující - závažnost důsledku hodnoceného faktoru, frekvenci/četnost jeho působení na tyto osoby a pravděpodobnosti dopadu možných důsledků na tyto osoby</t>
  </si>
  <si>
    <t>HR obsahuje kousnutí hmyzem včetně možné alergie - a jsou přijata přiměřená opatření</t>
  </si>
  <si>
    <t>Dokumentaci BOZP a PO, je kompletní, je aktualizována a je přehledně uložena na přístupném místě všem zaměstnancům</t>
  </si>
  <si>
    <t>VZ provádí vstupní a periodické školení BOZP a PO všech zaměstnanců, záznamy jsou dohledatelné</t>
  </si>
  <si>
    <t>Je zpracována Směrnice BOZP a všichni pracovníci s ní byli prokazatelně seznámeni</t>
  </si>
  <si>
    <t>Je zpracována kategorizace prací a všichni pracovníci s ní byli prokazatelně seznámeni</t>
  </si>
  <si>
    <t>Je zpracována Požární poplachová směrnice a všichni pracovníci s ní byli prokazatelně seznámeni</t>
  </si>
  <si>
    <t xml:space="preserve">Je zpracován plán revizí pro EZS, revize  jsou provedeny a záznamy jsou snadno dohledatelné </t>
  </si>
  <si>
    <t>Pracovníci obsluhující elektrická zařízení byli prokazatelně seznámeni (proškoleni) s jejich obsluhou, záznamy jsou snadno dohledatelné</t>
  </si>
  <si>
    <t>Pracovníci obsluhující plynová zařízení byli prokazatelně seznámeni (proškoleni) s jejich obsluhou, záznamy jsou snadno dohledatelné</t>
  </si>
  <si>
    <t>Pracovníci obsluhující výtahy byli prokazatelně seznámeni (proškoleni) s jejich obsluhou, záznamy jsou snadno dohledatelné</t>
  </si>
  <si>
    <t>Pracovníci obsluhující tlakové nádoby  byli prokazatelně seznámeni (proškoleni) s jejich obsluhou, záznamy jsou snadno dohledatelné</t>
  </si>
  <si>
    <t>Pracovníci obsluhující kotel/kotelnu nádoby  byli prokazatelně seznámeni (proškoleni) s jejich obsluhou, záznamy jsou snadno dohledatelné</t>
  </si>
  <si>
    <t>Pracovníci obsluhující chladící a mrazící zařízení  byli prokazatelně seznámeni (proškoleni) s jejich obsluhou, záznamy jsou snadno dohledatelné</t>
  </si>
  <si>
    <t>Je založena a vedena kniha úrazů, jsou vytvářeny záznamy o úrazech a jsou včas posílána předepsaná hlášení - Inspekce práce, Školní inspekce, Policie ČR, Pojišťovny , Zúčastněné strany….</t>
  </si>
  <si>
    <t>Jsou evidovány skoronehody/málem se stalo - jsou ty významné/závažné odpovídajícím způsobem vyšetřovány  a jsou (vyjma odstranění bezprostředních příčin) přijímána vhodná preventivní opatření k zabránění jejich opakování</t>
  </si>
  <si>
    <t xml:space="preserve">Přístup dětí k VTZ a náhodná manipulace s nimi jsou znemožněny </t>
  </si>
  <si>
    <t>Léky - osobní i ty určené pro první pomoc jsou bezpečně uloženy a uzamčeny mimo dosah dětí, je zakázáno vnášet jakékoliv léky do prostoru, kde si hrají děti - platí pro personál i návštěvy</t>
  </si>
  <si>
    <t>Potenciálně nebezpečné materiály - barvy, lepidla, drobné předměty, zahradní náčiní  jsou k dispozici dětem pouze pod dohledem učitelky</t>
  </si>
  <si>
    <t>V areálu nejsou předměty či rostliny, které by představovali riziko napíchnutí  při pádu dítěte</t>
  </si>
  <si>
    <t>V areálu nejsou místa s nebezpečím pádu z výšky</t>
  </si>
  <si>
    <t>Prolézačky, houpačky a kolotoče mají bezpečné dopady</t>
  </si>
  <si>
    <t xml:space="preserve">Prolézačky, kde si děti hrají bez přímého dozoru nemají neochráněná místa s nebezpečím pádu z výšky </t>
  </si>
  <si>
    <t>V areálu MŠ jsou pouze netoxické rostliny a i rostliny zasahující do areálu nebo dosažitelné z areálu jsou prověřeny na toxicitu pro děti a případně je učiněno vhodné opatření, aby se na ně nedalo dosáhnout.</t>
  </si>
  <si>
    <t>Podlahy jsou rovné, bez prahů, stupňů,  děr a výstupků</t>
  </si>
  <si>
    <t>Podlahy nejsou kluzké ani za mokra</t>
  </si>
  <si>
    <t>Vstup na schody je shora proti nechtěnému vstupu dětí a náhodnému pádu  chráněn  brankou nebo jiným vhodným opatřením</t>
  </si>
  <si>
    <t>Elektrické zásuvky a prodlužovačky jsou mimo dosah dětí nebo zaslepené - nepředstavují riziko</t>
  </si>
  <si>
    <t>Schody mají vhodné rozměry a výšky zábradlí pro děti i dospělé, nejsou kluzké, nerovné nebo nemají příliš ostré hrany schodnic a odpovídají normám</t>
  </si>
  <si>
    <t>Rohy zdí, rámů dveří a oken nejsou nebezpečně ostré a vystupující, nebo jsou vhodně chráněny lištami</t>
  </si>
  <si>
    <t>Dlažby zejména na toaletách ve sprchách a šatnách nemají ostré výstupky a hrany</t>
  </si>
  <si>
    <t>Okna a vstupy na balkony  jsou zabezpečeny proti možnému otevření dětmi</t>
  </si>
  <si>
    <t>Zábradlí, tam kde má zabránit možnému pádu z výšky, je řešeno tak, aby jej děti nemohly snadno přelézt nebo na něj vyšplhat a přepadnout</t>
  </si>
  <si>
    <t>V květináčích nejsou keramické či skleněné kuličky, které by při vdechnutí či požití mohly dítě ohrozit</t>
  </si>
  <si>
    <t>Věšáky v šatnách jsou bezpečné a nepředstavují riziko při pádu nebo naražení na ně</t>
  </si>
  <si>
    <t>Hračky jsou vhodné pro dané věkové skupiny</t>
  </si>
  <si>
    <t>Drobné části her a hraček s rizikem vdechnutí polknutí či vložení do nosu a uší  jsou mimo dobu hraní dětem nepřístupné, hra s těmito hračkami je vždy pod dohledem učitelky</t>
  </si>
  <si>
    <t>Hračky neobsahují chemické látky, které by mohly při olizování být pro děti závadné</t>
  </si>
  <si>
    <t>Tužky se neskladují v nádobách hrotem vzhůru</t>
  </si>
  <si>
    <t>Použité materiály na hračky a pomůcky jsou odolné, netříštivé - není nebezpečí vytvoření ostrých střepů a hran při poškození či rozbití</t>
  </si>
  <si>
    <t>Použité materiály na hračky a pomůcky jsou snadno čistitelné, hygienicky udržovatelné</t>
  </si>
  <si>
    <t>Pozornost je věnována používání provazů, lan, řetězů a popruhů z hlediska nebezpečí škrcení, zatažení smyčky, poranění vazu - toto riziko je odstraněno</t>
  </si>
  <si>
    <t>Pískoviště se při nepřítomnosti dětí/na noc a víkendy zakrývá, aby nebylo kontaminováno zvířaty nebo lidmi</t>
  </si>
  <si>
    <t>Schody, pokud jsou v areálu zahrady, jsou bezpečné konstrukce a jsou vybaveny zábradlím</t>
  </si>
  <si>
    <t>Vybavení areálu nemá ostré rohy a hrany, které by mohly být dětem při pádu  nebezpečné</t>
  </si>
  <si>
    <t>Je nastaven a dodržován zákaz vstupu se psy a jinými zvířaty do areálu školky</t>
  </si>
  <si>
    <t>Dveře budovy, oplocení areálu, brány  a branky neumožňují nekontrolovatelný vstup osob psů a velkých zvířat z oblasti mimo areál</t>
  </si>
  <si>
    <t>Dveře budovy, oplocení areálu, brány  a branky neumožňují nekontrolovatelný vstup rodičů návštěv a ostatních příchozích do vnitřních prostor školky i do vnějších prostor určených pro děti</t>
  </si>
  <si>
    <t>Vhodnými opatřeními je zohledněno a sníženo riziko vyplývající z dopravních prostředků, které se mohou pohybovat v blízkosti venkovního areálu, oplocení nebo budovy školky</t>
  </si>
  <si>
    <t>Místa i trasy přesunů pro vycházku jsou plánována i s ohledem na rizika pramenící z možnosti střetu se zvířaty a agresivními lidmi</t>
  </si>
  <si>
    <t>Při pohybu mimo areál MŠ děti nosí reflexní vestičky a případně i čepice</t>
  </si>
  <si>
    <t>Plánování a realizace vycházek se vždy děje s ohledem na vývoj meteorologických podmínek (při silném větru, náledí, náledí, bouřce se vycházky ruší)</t>
  </si>
  <si>
    <t>Je zajištěn  úklid sněhu a odstraňování náledí na venkovních komunikacích areálu MŠ</t>
  </si>
  <si>
    <t>V zimě je zajištěna kontrola tvorby rampouchů na budovách MŠ a je zajištěno jejich včasné odstranění nebo zabránění vstupu do ohrožených prostor</t>
  </si>
  <si>
    <t>Příbory jsou vhodné pro děti a nepředstavují zvýšené riziko poranění</t>
  </si>
  <si>
    <t>Horké potraviny a nápoje jsou distribuovány tak, aby nehrozilo popálení a opaření dětí při výdeji</t>
  </si>
  <si>
    <t xml:space="preserve">Kuchyně/výdejna jídel splňuje hygienické požadavky, </t>
  </si>
  <si>
    <t>Prolézačky, houpačky a kolotoče jsou v dobrém stavu</t>
  </si>
  <si>
    <t>Žebříky, štafle a přenosné schůdky jsou nepoškozené a v dobrém stavu</t>
  </si>
  <si>
    <t>Regály a police používané ke skladování materiálu jsou nepoškozené a v dobrém stavu</t>
  </si>
  <si>
    <t>Regály jsou dostatečně stabilní a ukotvené, aby nehrozilo jejich převržení a pád</t>
  </si>
  <si>
    <t>Je zachováván volný přístup k prostředkům požární ochrany, uzávěrům vody a plynu, rozvodným skříním</t>
  </si>
  <si>
    <t>Materiál je uložen tak, že nehrozí pád z polic, skříní apod.</t>
  </si>
  <si>
    <t>Je vytvořena dokumentace o poskytování OOPP (dospělým i dětem), jsou poskytovány stanovené OOPP a jsou dostupné.</t>
  </si>
  <si>
    <t>Budova je zkolaudována pro daný účel používání</t>
  </si>
  <si>
    <t>Konec formuláře</t>
  </si>
  <si>
    <t>Je dostatečně zajištěna připravenost poskytnutí první pomoci a je k dispozici lékárnička první pomoci.</t>
  </si>
  <si>
    <t>Při jízdě na odrážedlech a koloběžkách děti nosí ochranné přilby</t>
  </si>
  <si>
    <t>Vlastní shoda celková</t>
  </si>
  <si>
    <t>Vlastní shoda aplikovatelná</t>
  </si>
  <si>
    <t>Audit shoda celková</t>
  </si>
  <si>
    <t>Audit shoda aplikovatelná</t>
  </si>
  <si>
    <t>Popis neshody - poznámka</t>
  </si>
  <si>
    <t>Opatření k zajištění shody</t>
  </si>
  <si>
    <t>Termín</t>
  </si>
  <si>
    <t>Odpovědná osoba</t>
  </si>
  <si>
    <t>Priorita (0-5)</t>
  </si>
  <si>
    <t>1.1</t>
  </si>
  <si>
    <t>1.2</t>
  </si>
  <si>
    <t>1.3</t>
  </si>
  <si>
    <t>1.4</t>
  </si>
  <si>
    <t>1.5</t>
  </si>
  <si>
    <t>1.6</t>
  </si>
  <si>
    <t>1.7</t>
  </si>
  <si>
    <t>1.8</t>
  </si>
  <si>
    <t>1.9</t>
  </si>
  <si>
    <t>1.10</t>
  </si>
  <si>
    <t>1.11</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</si>
  <si>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</si>
  <si>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</si>
  <si>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</si>
  <si>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</si>
  <si>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</si>
  <si>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</si>
  <si>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</si>
  <si>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</si>
  <si>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</si>
  <si>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</si>
  <si>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</si>
  <si>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</si>
  <si>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</si>
  <si>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</si>
  <si>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</si>
  <si>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</si>
  <si>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</si>
  <si>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</si>
  <si>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</si>
  <si>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</si>
  <si>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</si>
  <si>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</si>
  <si>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</si>
  <si>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</si>
  <si>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</si>
  <si>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</si>
  <si>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</si>
  <si>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4.10</t>
  </si>
  <si>
    <t>4.11</t>
  </si>
  <si>
    <t>4.12</t>
  </si>
  <si>
    <t>5.1</t>
  </si>
  <si>
    <t>5.2</t>
  </si>
  <si>
    <t>5.3</t>
  </si>
  <si>
    <t>5.4</t>
  </si>
  <si>
    <t>5.5</t>
  </si>
  <si>
    <t>5.6</t>
  </si>
  <si>
    <t>5.7</t>
  </si>
  <si>
    <t>5.8</t>
  </si>
  <si>
    <t>6.1</t>
  </si>
  <si>
    <t>6.2</t>
  </si>
  <si>
    <t>6.3</t>
  </si>
  <si>
    <t>6.4</t>
  </si>
  <si>
    <t>6.5</t>
  </si>
  <si>
    <t>6.6</t>
  </si>
  <si>
    <t>6.7</t>
  </si>
  <si>
    <t>6.8</t>
  </si>
  <si>
    <t>7.1</t>
  </si>
  <si>
    <t>7.2</t>
  </si>
  <si>
    <t>7.3</t>
  </si>
  <si>
    <t>7.4</t>
  </si>
  <si>
    <t>7.5</t>
  </si>
  <si>
    <t>7.6</t>
  </si>
  <si>
    <t>8.1</t>
  </si>
  <si>
    <t>8.2</t>
  </si>
  <si>
    <t>8.3</t>
  </si>
  <si>
    <t>8.4</t>
  </si>
  <si>
    <t>8.5</t>
  </si>
  <si>
    <t>9.1</t>
  </si>
  <si>
    <t>9.2</t>
  </si>
  <si>
    <t>9.3</t>
  </si>
  <si>
    <t>9.4</t>
  </si>
  <si>
    <t>9.5</t>
  </si>
  <si>
    <t>10.1</t>
  </si>
  <si>
    <t>10.2</t>
  </si>
  <si>
    <t>10.3</t>
  </si>
  <si>
    <t>10.4</t>
  </si>
  <si>
    <t>10.5</t>
  </si>
  <si>
    <t>11.1</t>
  </si>
  <si>
    <t>11.2</t>
  </si>
  <si>
    <t>11.3</t>
  </si>
  <si>
    <t>11.4</t>
  </si>
  <si>
    <t>11.5</t>
  </si>
  <si>
    <t>11.6</t>
  </si>
  <si>
    <t>11.7</t>
  </si>
  <si>
    <t>11.8</t>
  </si>
  <si>
    <t>11.9</t>
  </si>
  <si>
    <t>11.10</t>
  </si>
  <si>
    <t>11.11</t>
  </si>
  <si>
    <t>11.12</t>
  </si>
  <si>
    <t>11.13</t>
  </si>
  <si>
    <t>11.14</t>
  </si>
  <si>
    <t>11.15</t>
  </si>
  <si>
    <t>11.16</t>
  </si>
  <si>
    <t>12.1</t>
  </si>
  <si>
    <t>13.1</t>
  </si>
  <si>
    <t>12.2</t>
  </si>
  <si>
    <t>12.3</t>
  </si>
  <si>
    <t>12.4</t>
  </si>
  <si>
    <t>12.5</t>
  </si>
  <si>
    <t>12.6</t>
  </si>
  <si>
    <t>12.7</t>
  </si>
  <si>
    <t>12.8</t>
  </si>
  <si>
    <t>13.2</t>
  </si>
  <si>
    <t>13.3</t>
  </si>
  <si>
    <t>13.4</t>
  </si>
  <si>
    <t>13.5</t>
  </si>
  <si>
    <t>13.6</t>
  </si>
  <si>
    <t>13.7</t>
  </si>
  <si>
    <t>13.8</t>
  </si>
  <si>
    <t>Celkem podle jednotlivých otázek</t>
  </si>
  <si>
    <t>Celkem - průměr skupin</t>
  </si>
  <si>
    <t>Vlastní hodnocení</t>
  </si>
  <si>
    <t>Audit</t>
  </si>
  <si>
    <t>Pokud jsou vykonávány dodavatelské práce v době přítomnosti dětí, je vždy zajištěno, aby se děti nedostaly na pracoviště a nemohly být ovlivněny možnými riziky souvisejícími s těmito pracemi.</t>
  </si>
  <si>
    <t>HR obsahuje nebezpečí pramenící  z možných dodavatelských prací prováděných uvnitř i vně budov  - a jsou přijata přiměřená opatření</t>
  </si>
  <si>
    <t>Vedení/zřizovatelé prokazatelně minimálně 1 x ročně přezkoumávají úspěšnost plnění plánu/programu zaměření na bezpečnost práce a dětí a jeho nastavení pro další období.</t>
  </si>
  <si>
    <t>Úrazy jsou řádně vyšetřovány, stanovuje se základní - kořenová příčina a jsou (vyjma odstranění bezprostředních příčin) přijímána vhodná preventivní opatření k zabránění jejich opakování</t>
  </si>
  <si>
    <t>Pracovníci jsou zapojováni do tvorby plánu/programu zaměření na bezpečnost práce a dětí je i nastavení cílů a mají nastaveny odpovědnosti za jeho naplňování</t>
  </si>
  <si>
    <t>Zaměření na bezpečnost je prokazatelně součástí vzdělávacího plánu dětí a je viditelné v jeho naplňování</t>
  </si>
  <si>
    <t xml:space="preserve">Pracovníci jsou vedeni a motivováni k bezpečnosti práce a dětí a naplňování plánu zaměření na bezpečnost práce a dětí a dosahování nastavených cílů </t>
  </si>
  <si>
    <t>1. Závazek vedení a systém řízení bezpečnosti práce a dětí</t>
  </si>
  <si>
    <t>Součástí přezkoumání jsou i výsledky prověrek BOZP a úspěšnost v programu Bezpečná školka</t>
  </si>
  <si>
    <t>Je nastaven plán/program zaměření na bezpečnost práce a dětí a jeho součástí je  i nastavení cílů pro následující období a trvalé zlepšování se v této oblasti včetně plnění požadavků projektu Bezpečná školka</t>
  </si>
  <si>
    <t>2. Soulad s právními předpisy - celkem</t>
  </si>
  <si>
    <t>2.10</t>
  </si>
  <si>
    <t>2.11</t>
  </si>
  <si>
    <t>2.12</t>
  </si>
  <si>
    <t>2.13</t>
  </si>
  <si>
    <t>2.14</t>
  </si>
  <si>
    <t>3. Organizace dětí a práce - celkem</t>
  </si>
  <si>
    <t>4. Bezpečný design budova - celkem</t>
  </si>
  <si>
    <t>5. Bezpečný design nábytek a vnitřní vybavení - celkem</t>
  </si>
  <si>
    <t>5.9</t>
  </si>
  <si>
    <t>5.10</t>
  </si>
  <si>
    <t>5.11</t>
  </si>
  <si>
    <t>5.12</t>
  </si>
  <si>
    <t>5.13</t>
  </si>
  <si>
    <t>6. Bezpečný design hračky a pomůcky - celkem</t>
  </si>
  <si>
    <t>7. Bezpečný design zahrada/ venkovní areál - celkem</t>
  </si>
  <si>
    <t>7.7</t>
  </si>
  <si>
    <t>7.8</t>
  </si>
  <si>
    <t>7.9</t>
  </si>
  <si>
    <t>7.10</t>
  </si>
  <si>
    <t>7.11</t>
  </si>
  <si>
    <t>7.12</t>
  </si>
  <si>
    <t>7.13</t>
  </si>
  <si>
    <t>7.14</t>
  </si>
  <si>
    <t>7.15</t>
  </si>
  <si>
    <t>8. Organizace vycházek - celkem</t>
  </si>
  <si>
    <t>8.6</t>
  </si>
  <si>
    <t>9. Kuchyně a distribuce pokrmů - celkem</t>
  </si>
  <si>
    <t>10. Vsup do budovy/security - celkem</t>
  </si>
  <si>
    <t>11. Hodnocení rizik - celekm</t>
  </si>
  <si>
    <t>11.17</t>
  </si>
  <si>
    <t>13.9</t>
  </si>
  <si>
    <t>14.1</t>
  </si>
  <si>
    <t>14.2</t>
  </si>
  <si>
    <t>14.3</t>
  </si>
  <si>
    <t>14.4</t>
  </si>
  <si>
    <t>14.5</t>
  </si>
  <si>
    <t>14.6</t>
  </si>
  <si>
    <t>14.7</t>
  </si>
  <si>
    <t>14.8</t>
  </si>
  <si>
    <t>Váha 1 - 3</t>
  </si>
  <si>
    <t>xxx</t>
  </si>
  <si>
    <t xml:space="preserve">Prostý Rozdíl </t>
  </si>
  <si>
    <t xml:space="preserve">Vážený Rozdíl </t>
  </si>
  <si>
    <t>3 - zásadně důležité</t>
  </si>
  <si>
    <t>2 - velmi důležité</t>
  </si>
  <si>
    <t>1 - důležité</t>
  </si>
  <si>
    <t>Regály a police používané ke skladování materiálu na sobě mají viditelně vyznačenu maximální nosnost, nejsou přetěžovány a jsou pravidelně kontrolovány</t>
  </si>
  <si>
    <t>Hračky neobsahují ostré a špičaté prvky nebo součásti představující riziko poranění dětí</t>
  </si>
  <si>
    <t>Místa i trasy přesunů pro vycházky a mimoškolní aktivity jsou plánovány i s ohledem na rizika pramenící z možnosti střetu s dopravním prostředkem</t>
  </si>
  <si>
    <t>Je zpracována směrnice/pravidla pro vstup osob do areálu, budovy a vnitřních prostor MŠ a všichni pracovníci s ní byli prokazatelně seznámeni.</t>
  </si>
  <si>
    <t>11.18</t>
  </si>
  <si>
    <t>Školka provádí HR pro mimoškolní aktivity a přijímá účinná opatření k jejich odstraňování nebo snižování na přijatelnou úroveň</t>
  </si>
  <si>
    <t xml:space="preserve">Je zpracován plán revizí a kontrol pro Elektrická zařízení, revize všech těchto zařízení jsou provedeny a záznamy jsou snadno dohledatelné </t>
  </si>
  <si>
    <t xml:space="preserve">Je zpracován plán revizí a kontrol pro Hromosvod, revize jsou provedeny a záznamy jsou snadno dohledatelné </t>
  </si>
  <si>
    <t xml:space="preserve">Je zpracován plán revizí a kontrol  pro Plynová zařízení, revize všech těchto zařízení jsou provedeny a záznamy jsou snadno dohledatelné </t>
  </si>
  <si>
    <t xml:space="preserve">Je zpracován plán revizí a kontrol  pro komíny a kouřovody, revize všech těchto zařízení jsou provedeny a záznamy jsou snadno dohledatelné </t>
  </si>
  <si>
    <t xml:space="preserve">Je zpracován plán revizí a kontrol  pro Tlaková zařízení (např. expanzní nádoby apod.), revize všech těchto zařízení jsou provedeny a záznamy jsou snadno dohledatelné </t>
  </si>
  <si>
    <t xml:space="preserve">Je zpracován plán revizí a kontrol vzduchotechniky, revize jsou provedeny a záznamy jsou snadno dohledatelné </t>
  </si>
  <si>
    <t xml:space="preserve">Je zpracován plán revizí a kontrol pro Zdvihací zařízení (výtahy), revize všech těchto zařízení jsou provedeny a záznamy jsou snadno dohledatelné </t>
  </si>
  <si>
    <t>Barvy, lepidla apod. určené pro děti jsou nezávadné, vhodné pro danou věkovou skupinu a v době, kdy se nepoužívají nejsou dětem volně dostupné</t>
  </si>
  <si>
    <t>Je stanoveno vyžadováno a kontrolováno, že v místě práce za tepla probíhá po celou dobu práce a nejméně jednu hodinu po jejím ukončení  nepřetržitý požární dozor</t>
  </si>
  <si>
    <t>Je stanoveno vyžadováno a kontrolováno, že v místě práce za tepla probíhá přepsaný následný požární dozor.</t>
  </si>
  <si>
    <t>Je stanoveno vyžadováno a kontrolováno, že plynové svářecí soupravy nesmí, pokud se s nimi nepracuje, být  ponechány kdekoliv v areálu školky  - pokud se v areálu budou nacházet děti</t>
  </si>
  <si>
    <t>Je stanoveno vyžadováno a kontrolováno, že pracovníci provádějící  práce za tepla musí mít  odpovídající odbornou a zdravotní způsobilost</t>
  </si>
  <si>
    <t>14.9</t>
  </si>
  <si>
    <t>14.10</t>
  </si>
  <si>
    <t>Je stanoveno, vyžadováno a kontrolováno že při  činnostech za tepla, které nemají charakter práce,  jako používání svíček, prskavek, vánočních Františků a u táboráků  jsou hořlaviny odstraněny z nebezpečného okruhu, a kde je to možné, jsou zajištěny dostatečně velké stabilní nehořlavé podložky</t>
  </si>
  <si>
    <t xml:space="preserve">Je stanoveno, vyžadováno a kontrolováno že při  činnostech za tepla, které nemají charakter práce, jsou k dispozici v přímém dosahu alespoň 1 vodní hasicí přístroj s minimální náplní 6 kg a kbelík s čistou vodou </t>
  </si>
  <si>
    <r>
      <rPr>
        <b/>
        <sz val="14"/>
        <color theme="1"/>
        <rFont val="Calibri"/>
        <family val="2"/>
        <charset val="238"/>
        <scheme val="minor"/>
      </rPr>
      <t>2</t>
    </r>
    <r>
      <rPr>
        <sz val="12"/>
        <color theme="1"/>
        <rFont val="Calibri"/>
        <family val="2"/>
        <charset val="238"/>
        <scheme val="minor"/>
      </rPr>
      <t xml:space="preserve"> - zavedeno / lze doložit / významné  nedostatky</t>
    </r>
  </si>
  <si>
    <r>
      <rPr>
        <b/>
        <sz val="14"/>
        <color theme="1"/>
        <rFont val="Calibri"/>
        <family val="2"/>
        <charset val="238"/>
        <scheme val="minor"/>
      </rPr>
      <t>5</t>
    </r>
    <r>
      <rPr>
        <sz val="12"/>
        <color theme="1"/>
        <rFont val="Calibri"/>
        <family val="2"/>
        <charset val="238"/>
        <scheme val="minor"/>
      </rPr>
      <t xml:space="preserve"> - velmi dobře zavedeno / lze dobře doložit / může sloužit jako vzor</t>
    </r>
  </si>
  <si>
    <r>
      <rPr>
        <b/>
        <sz val="14"/>
        <color theme="1"/>
        <rFont val="Calibri"/>
        <family val="2"/>
        <charset val="238"/>
        <scheme val="minor"/>
      </rPr>
      <t xml:space="preserve">4 </t>
    </r>
    <r>
      <rPr>
        <sz val="12"/>
        <color theme="1"/>
        <rFont val="Calibri"/>
        <family val="2"/>
        <charset val="238"/>
        <scheme val="minor"/>
      </rPr>
      <t>- velmi dobře zavedeno / lze dobře doložit /  drobné nevýznamné nedostatky</t>
    </r>
  </si>
  <si>
    <r>
      <rPr>
        <b/>
        <sz val="14"/>
        <color theme="1"/>
        <rFont val="Calibri"/>
        <family val="2"/>
        <charset val="238"/>
        <scheme val="minor"/>
      </rPr>
      <t>3</t>
    </r>
    <r>
      <rPr>
        <sz val="12"/>
        <color theme="1"/>
        <rFont val="Calibri"/>
        <family val="2"/>
        <charset val="238"/>
        <scheme val="minor"/>
      </rPr>
      <t xml:space="preserve"> - zavedeno / lze  doložit /  méně významné nedostatky</t>
    </r>
  </si>
  <si>
    <t>skvělý výsledek - v rámci systému BŠ, v případě souhlasu MŠ, může být na stránkách BŠ uveden odkaz na danou školku jako na vzorové řešení daného požadavku - tzv. Velmi dobrá praxe</t>
  </si>
  <si>
    <r>
      <rPr>
        <b/>
        <sz val="14"/>
        <color theme="1"/>
        <rFont val="Calibri"/>
        <family val="2"/>
        <charset val="238"/>
        <scheme val="minor"/>
      </rPr>
      <t>0</t>
    </r>
    <r>
      <rPr>
        <sz val="12"/>
        <color theme="1"/>
        <rFont val="Calibri"/>
        <family val="2"/>
        <charset val="238"/>
        <scheme val="minor"/>
      </rPr>
      <t xml:space="preserve"> - neexistuje / nelze nijak doložit / v praxi se zcela opomíjí</t>
    </r>
  </si>
  <si>
    <t>HODNOCENÍ POŽADAVKU</t>
  </si>
  <si>
    <t>podmínečná certifikace - do 14 dní po obdržení hodnocení z auditu zaslat návrh opatření/plán zlepšení obsahující: navrhované(á) opatření, plánovaný termín splnění a určení  osoby odpovědné za splnění. Vlasní relizaci zlepšení je nutno provést  nejpozději do příštího dohledového nebo recertifikačního  auditu</t>
  </si>
  <si>
    <t xml:space="preserve">dobrý výsledek - na základě vyhodnocení a stanovení priorit nastavit opatření pro zlepšení a zahrnout je do plánu bezpečnosti práce a dětí pro další období a pracovat s nimi </t>
  </si>
  <si>
    <t>Váha hodnoceného požadavku pro celkové skore</t>
  </si>
  <si>
    <r>
      <rPr>
        <b/>
        <sz val="12"/>
        <color theme="1"/>
        <rFont val="Calibri"/>
        <family val="2"/>
        <charset val="238"/>
        <scheme val="minor"/>
      </rPr>
      <t>Kritérium shody</t>
    </r>
    <r>
      <rPr>
        <sz val="11"/>
        <color theme="1"/>
        <rFont val="Calibri"/>
        <family val="2"/>
        <charset val="238"/>
        <scheme val="minor"/>
      </rPr>
      <t xml:space="preserve">
</t>
    </r>
    <r>
      <rPr>
        <b/>
        <sz val="12"/>
        <color theme="1"/>
        <rFont val="Calibri"/>
        <family val="2"/>
        <charset val="238"/>
        <scheme val="minor"/>
      </rPr>
      <t>0</t>
    </r>
    <r>
      <rPr>
        <sz val="11"/>
        <color theme="1"/>
        <rFont val="Calibri"/>
        <family val="2"/>
        <charset val="238"/>
        <scheme val="minor"/>
      </rPr>
      <t xml:space="preserve"> - neexistuje / nelze nijak doložit / v praxi se zcela opomíjí
</t>
    </r>
    <r>
      <rPr>
        <b/>
        <sz val="12"/>
        <color theme="1"/>
        <rFont val="Calibri"/>
        <family val="2"/>
        <charset val="238"/>
        <scheme val="minor"/>
      </rPr>
      <t>1</t>
    </r>
    <r>
      <rPr>
        <sz val="11"/>
        <color theme="1"/>
        <rFont val="Calibri"/>
        <family val="2"/>
        <charset val="238"/>
        <scheme val="minor"/>
      </rPr>
      <t xml:space="preserve"> - zavedeno pouze formálně / lze jen velmi špatně doložit  / velké zásadní nedostatky
</t>
    </r>
    <r>
      <rPr>
        <b/>
        <sz val="12"/>
        <color theme="1"/>
        <rFont val="Calibri"/>
        <family val="2"/>
        <charset val="238"/>
        <scheme val="minor"/>
      </rPr>
      <t>2</t>
    </r>
    <r>
      <rPr>
        <sz val="11"/>
        <color theme="1"/>
        <rFont val="Calibri"/>
        <family val="2"/>
        <charset val="238"/>
        <scheme val="minor"/>
      </rPr>
      <t xml:space="preserve"> - zavedeno / lze doložit / významné  nedostatky
</t>
    </r>
    <r>
      <rPr>
        <b/>
        <sz val="12"/>
        <color theme="1"/>
        <rFont val="Calibri"/>
        <family val="2"/>
        <charset val="238"/>
        <scheme val="minor"/>
      </rPr>
      <t>3</t>
    </r>
    <r>
      <rPr>
        <sz val="11"/>
        <color theme="1"/>
        <rFont val="Calibri"/>
        <family val="2"/>
        <charset val="238"/>
        <scheme val="minor"/>
      </rPr>
      <t xml:space="preserve"> - zavedeno / lze  dobře doložit /  méně významné nedostatky
</t>
    </r>
    <r>
      <rPr>
        <b/>
        <sz val="12"/>
        <color theme="1"/>
        <rFont val="Calibri"/>
        <family val="2"/>
        <charset val="238"/>
        <scheme val="minor"/>
      </rPr>
      <t>4</t>
    </r>
    <r>
      <rPr>
        <sz val="11"/>
        <color theme="1"/>
        <rFont val="Calibri"/>
        <family val="2"/>
        <charset val="238"/>
        <scheme val="minor"/>
      </rPr>
      <t xml:space="preserve"> - velmi dobře zavedeno / lze dobře doložit /  drobné nevýznamné nedostatky
</t>
    </r>
    <r>
      <rPr>
        <b/>
        <sz val="12"/>
        <color theme="1"/>
        <rFont val="Calibri"/>
        <family val="2"/>
        <charset val="238"/>
        <scheme val="minor"/>
      </rPr>
      <t>5</t>
    </r>
    <r>
      <rPr>
        <sz val="11"/>
        <color theme="1"/>
        <rFont val="Calibri"/>
        <family val="2"/>
        <charset val="238"/>
        <scheme val="minor"/>
      </rPr>
      <t xml:space="preserve"> - velmi dobře zavedeno / lze dobře doložit / může sloužit jako vzor pro ostatní</t>
    </r>
  </si>
  <si>
    <t>DŮSLEDEK - očekávaná akce</t>
  </si>
  <si>
    <t>velmi dobrý výsledek - dále pracovat na jeho udržení nebo i možném dalším zlepšení</t>
  </si>
  <si>
    <t>1.12</t>
  </si>
  <si>
    <t>Požadavek</t>
  </si>
  <si>
    <t>neaplikovatelné 
(vložit x)</t>
  </si>
  <si>
    <t>Existuje prokazatelný závazek či záměr  vedení/zřizovatelů soustavně se zaměřovat na bezpečnost práce a dětí a zlepšovat se v této oblasti a pracovníci jsou s tímto záměrem seznamováni.</t>
  </si>
  <si>
    <t>Únikové - evakuační cesty a přístupy k nim jsou volné a bez překážek</t>
  </si>
  <si>
    <t>Na nástěnkách ani jinde v prostoru dostupném pro děti se nepoužívají špendlíky ani drobné magnety</t>
  </si>
  <si>
    <t xml:space="preserve">Žebříky, štafle a přenosné schůdky jsou pravidelně kontrolovány a záznamy o kontrolách jsou dostupné. </t>
  </si>
  <si>
    <t>Prolézačky, houpačky a kolotoče jsou pravidelně kontrolovány a revidovány, záznamy jsou  dostupné</t>
  </si>
  <si>
    <t>K veškerým chemickým látkám (CHL) je k dispozici bezpečnostní list (BL), jsou zpracována pravidla pro nakládání s NCHLS (kde je to legislativou vyžadováno) a tyto dokumenty jsou dostupné na pracovištích, kde se s těmito CHL  nakládá.</t>
  </si>
  <si>
    <t>Není dovoleno žvýkání žvýkaček ani jejich vnášení do prostoru, kde si hrají děti - platí pro personál i návštěvy</t>
  </si>
  <si>
    <t>13.10</t>
  </si>
  <si>
    <r>
      <rPr>
        <b/>
        <sz val="14"/>
        <color theme="1"/>
        <rFont val="Calibri"/>
        <family val="2"/>
        <charset val="238"/>
        <scheme val="minor"/>
      </rPr>
      <t xml:space="preserve">1 </t>
    </r>
    <r>
      <rPr>
        <sz val="12"/>
        <color theme="1"/>
        <rFont val="Calibri"/>
        <family val="2"/>
        <charset val="238"/>
        <scheme val="minor"/>
      </rPr>
      <t>- zavedeno jen částečně nebo pouze formálně / lze jen velmi špatně doložit  / velké zásadní nedostatky</t>
    </r>
  </si>
  <si>
    <t>SKORE VÁŽENÉ VLASTNÍ</t>
  </si>
  <si>
    <t>SKORE VÁŽENÉ AUDIT</t>
  </si>
  <si>
    <t>SKORE VÁŽ. APLIK. VLASTNÍ</t>
  </si>
  <si>
    <t>SKORE VÁŽ. APLIK. AUDIT</t>
  </si>
  <si>
    <t>10.6</t>
  </si>
  <si>
    <t>Je zajištěno, že děti jsou předávány rodičům či pověřeným osobám pouze na základě písemného pověření zástupcem dítěte. Pověření jsou dohledatelná.</t>
  </si>
  <si>
    <t>CELKEM                                                                                                                                           (Vyplněno % Audit) -</t>
  </si>
  <si>
    <t>1. Závazek vedení a systém řízení BOZP</t>
  </si>
  <si>
    <t>neakceptovatelné - neauditovatelné, nutno odstranit nebo dostatečně zlepšit, před udělením certifikace - musí být doloženo nebo znovu auditováno</t>
  </si>
  <si>
    <t>zásadní nedostatky nutno odstranit nebo dostatečně zlepšit, před udělením certifikace - musí být doloženo nebo znovu auditováno</t>
  </si>
  <si>
    <t>Červeně vyznačené položky mohou být při prvním auditu ohodnoceny 1</t>
  </si>
  <si>
    <t>heslo: bbssaa</t>
  </si>
  <si>
    <t>7.16</t>
  </si>
  <si>
    <t>7.17</t>
  </si>
  <si>
    <t>5.14</t>
  </si>
  <si>
    <t>Stoly a židle jsou přizpůsobeny věkovým potřebám - velikosti dětí a umožňují ergonomické sezení a práci (opěradlo opora beder - pod lopatky, sedák - opora min 2/3 délky stehen, ne až do podkolenní jamky a zaoblení přední hrany, stoly - výška desky v úrovni loktů)</t>
  </si>
  <si>
    <t>související předpis</t>
  </si>
  <si>
    <t>ČSN EN 12464-2 Světlo a osvětlení - Osvětlení pracovních prostorů - Část 2 Venkovní pracovní prostory</t>
  </si>
  <si>
    <t>12. Prevence nebezpečného chování s prvky šikany</t>
  </si>
  <si>
    <t>13. Vyhrazená technická zařízení  (elektro, plynová, tlaková, kotelny a zdvihací) - celkem</t>
  </si>
  <si>
    <t>13.13</t>
  </si>
  <si>
    <t>13.14</t>
  </si>
  <si>
    <t>13.15</t>
  </si>
  <si>
    <t>13.16</t>
  </si>
  <si>
    <t>13.11</t>
  </si>
  <si>
    <t>13.12</t>
  </si>
  <si>
    <t>14. Chemické látky - celkem</t>
  </si>
  <si>
    <t>15. Činnosti a práce za tepla (svíčky, prskavky, sirky, zapalovače, vánoční František, táboráky, svařování, řezání plamenem, řezacími kotouči, horkovzdušné pistole) - celkem</t>
  </si>
  <si>
    <t>15.1</t>
  </si>
  <si>
    <t>15.2</t>
  </si>
  <si>
    <t>15.3</t>
  </si>
  <si>
    <t>15.4</t>
  </si>
  <si>
    <t>15.5</t>
  </si>
  <si>
    <t>15.6</t>
  </si>
  <si>
    <t>15.7</t>
  </si>
  <si>
    <t>15.8</t>
  </si>
  <si>
    <t>15.9</t>
  </si>
  <si>
    <t>15.10</t>
  </si>
  <si>
    <t>15. Práce za tepla  - celkem</t>
  </si>
  <si>
    <t>13. Vyhrazená technická zařízení   - celkem</t>
  </si>
  <si>
    <t>12. Prevence  šikany</t>
  </si>
  <si>
    <t>Osvětlení přístupové cesty je dostatečné, aby umožňovalo bezpečný příchod a odchod osob  v případě, že je šero nebo tma (min 5 lx nebo 10 lx pokud lze předpokládat jízdu na kole, koloběžce apod.)</t>
  </si>
  <si>
    <t>Školka má pověřenu alespoň jednu osobu z řad pedagogů pro prevenci šikany</t>
  </si>
  <si>
    <t>Osoba pověřená v prevenci šikany se v tomto tématu pravidelně vzdělává</t>
  </si>
  <si>
    <t>Školka má nastavena konkrétní a srozumitelná pravidla v chování ve svém školním řádu, specificky vztažená také k projevům šikany (je jasné, jaké chování je považováno za dehonestující a ohrožující a jak bude sankcionováno)</t>
  </si>
  <si>
    <t>V pravidlech ve školním řádu je uvedeno, že když někdo někoho škádlí nebo ho nutí hrát si tak jak ten někdo chce a ten druhý/á mu jasně řekne, aby toho nechal, vtipálek to musí respektovat. Jinak se jedná o porušování práva druhého člověka. To má už k šikanování dost blízko. Naše práva končí tam, kde začínají práva druhého.</t>
  </si>
  <si>
    <t>Pracovníci školky znají příznaky a prvky chování dětí, které mohou mít charakter šikany i způsob, jak jim předcházet a jak je řešit</t>
  </si>
  <si>
    <t>V průběhu auditu nebyly mezi dětmi zaznamenány prvky chování mající charakter šikany a pokud ano, byly pedagogem ihned řešeny</t>
  </si>
  <si>
    <t>12.9</t>
  </si>
  <si>
    <t>Školka má nastaven školní program proti šikanování</t>
  </si>
  <si>
    <t>Děti jsou poučeny o pravidlech chování uvedených v předchozím bodě 12.6.</t>
  </si>
  <si>
    <t xml:space="preserve">Tento dokument a jeho obsah jsou majetkem společnosti Safe age s.r.o., Šošůvka 198, 679 13 Šošůvka, která zajišťuje program Bezpečná školka – Ufíkův bezpečný svět (www.bezpecneskolky.cz, info@bezpecneskolky.cz). Bez jejího písemného souhlasu nesmí být kopírovány, předávány dalším osobám nebo jinak využívány. </t>
  </si>
  <si>
    <t>Venkovní osvětlení školky je dostatečné, aby umožňovalo bezpečný pohyb kolem budovy a základní identifikaci osob vstupujících do školky v případě, že je šero nebo tma (min 5lx nebo 10 lx pokud lze předpokládat jízdu na kole, koloběžce apod.)</t>
  </si>
  <si>
    <t>HR obsahuje nebezpečí vdechnutí, polknutí čí vsunutí drobných předmětů do nosu a uší a jsou přijata přiměřená opatření</t>
  </si>
  <si>
    <t>Je stanoveno a kontrolováno, že na místě práce za tepla jsou k dispozici alespoň 2 odpovídající hasící přístroje o minimální náplni 6 kg</t>
  </si>
  <si>
    <t>Úklidové čistící a desinfekční prostředky a jakékoliv další CHL (hnojiva na kytky, vitamíny a krmiva pro případná zvířátka), které nejsou učeny pro děti,  jsou bezpečně uloženy a uzamčeny mimo dosah dětí na učených místech</t>
  </si>
  <si>
    <t>Je stanoveno vyžadováno a kontrolováno, že práce za tepla nesmí být prováděny v prostorách školky, kde jsou přítomny děti</t>
  </si>
  <si>
    <t>Kancelářské potřeby, nářadí atp. jsou uzamčeny mimo dosah dětí</t>
  </si>
  <si>
    <t>LIMIT PRO ÚSPEŠNÉ ABSOLVOVÁNÍ AUDITU  - APLIK. SKORE &gt;= 60% a všechny položky &gt;= 2</t>
  </si>
  <si>
    <t>vyplněno</t>
  </si>
  <si>
    <t>Pracovníci jsou prokazatelně a pravidelně seznamováni s plánem/programem zaměření na bezpečnost práce a dětí, s výsledky a aktuálním stavem jeho plnění i  s nastavenými cíli pro následující období</t>
  </si>
  <si>
    <t>Zaměstnanci absolvovali i vstupní a periodické lékařské prohlídky, záznamy jsou dohledatelné</t>
  </si>
  <si>
    <t>Vybavení lékárničky je  doplněno, je úplné a u žádné položky není překročena doba exspirace.</t>
  </si>
  <si>
    <t>Ježdění  na odrážedlech koloběžkách tříkolkách atd. je organizováno tak aby se minimalizovalo riziko srážky s ostatními hrajícími si dětmi apod.</t>
  </si>
  <si>
    <t>Ježdění  na odrážedlech koloběžkách tříkolkách atd. je organizováno tak, aby se minimalizovalo nebezpečí naražení do budov a jiných předmětů a nebezpečí pádu na nebezpečný povrch - obrubníky, schody, hračky, pařezy apod.</t>
  </si>
  <si>
    <t>Dlažby a podlahy zejména na toaletách ve sprchách jsou snadno udržovatelné čistitelné, dezinfikovatelné  a v dobrém stavu bez spár, děr a škvír</t>
  </si>
  <si>
    <t>Evakuační cesty jsou dostatečné široké a dveře umožňují snadný únik</t>
  </si>
  <si>
    <t>Nábytek - stoly, židle, skříně, komody, police, kryty topení apod. nemají ostré rohy a hrany nebo jsou vhodně chráněny - zejména v místech, kde lze předpokládat větší, rychlejší nebo neopatrný pohyb dětí</t>
  </si>
  <si>
    <t>Nábytek je stabilní a je dostatečně ukotven, aby nemohlo dojít k jeho převrženi například při vysunutí všech šuplíků s o obsahem nebo při zatížení šuplíků, polic a dvířek dětmi či personálem</t>
  </si>
  <si>
    <t>Topení, rozvody topení a rozvody vody pokud představují nebezpečí  a horké povrchy, ostré hrany a rozvody, přístupné regulační ventily  jsou zakrytovány</t>
  </si>
  <si>
    <t xml:space="preserve">Horká voda v kohoutcích v dosahu dětí je nastavena na teplotu, kterou se děti nemohou opařit či popálit (max. 45°C) </t>
  </si>
  <si>
    <t>Venkovní areál - zahrada - je dobře přehledná a neumožňuje dětem ztratit se mimo dohled (za keře, za roh budovy apod.)</t>
  </si>
  <si>
    <t>Povrchy nevytvářejí nebezpečí zakopnutí  a pádu - prohlubně, stupně</t>
  </si>
  <si>
    <t>Venkovní areál je denně kontrolován na možnou přítomnost nebezpečných materiálů - skleněné nádoby, injekční stříkačky, potraviny, nápoje, exkrementy, odpadky atd.</t>
  </si>
  <si>
    <t>Místa i trasy přesunů pro vycházky a mimoškolní aktivity jsou plánovány i s ohledem na rizika pramenící z možnosti pádu z výšky a do hloubky</t>
  </si>
  <si>
    <t>Místa i trasy přesunů pro vycházky a mimoškolní aktivity jsou plánována i s ohledem na rizika pramenící z možnosti pádu  do vody</t>
  </si>
  <si>
    <t>Prostory pro skladování potravin jsou vhodně zabezpečeny  před náhodnou nebo úmyslnou kontaminací</t>
  </si>
  <si>
    <t>Jsou dodrženy hygienické podmínky skladování potravin  - oddělení potravin, čistota prostor, dodržení skladovacích teplot</t>
  </si>
  <si>
    <t>11. Hodnocení rizik - celkem</t>
  </si>
  <si>
    <t>HR obsahuje chemické látky, barvičky, lepidla apod.- a jsou přijata přiměřená opatření</t>
  </si>
  <si>
    <t>HR obsahuje nebezpečí pramenící ze vzájemné interakce a agresivity dětí  - a jsou přijata přiměřená opatření</t>
  </si>
  <si>
    <t>HR obsahuje nebezpečí hrozící na vycházkách - dopravní prostředky, ztracení se a zabloudění, pád z výšky, pád do vody, pokousání nebo jiné poškození zdraví zvířaty (alergie po kousnutí hmyzem, psi, kočky, koně, ovce, kozy apod.), nález nebezpečných předmětů či neznámých látek a hraní si s nimi  - a jsou přijata přiměřená opatření</t>
  </si>
  <si>
    <t>HR obsahuje nebezpečí pramenící  z používání odrážedel, tříkolek, koloběžek, kol apod. - a jsou přijata přiměřená opatření</t>
  </si>
  <si>
    <t>Školka srozumitelně a jasně komunikuje uvnitř i vně s rodiči nebezpečí šikany - odmítání násilí a zneužití moci mezi dětmi - a seznamuje rodiče  s prevencí a řešením šikany/možné šikany ve škole</t>
  </si>
  <si>
    <t>Provozní deník kotelny je řádně veden.</t>
  </si>
  <si>
    <t>Používají se pouze CHL, které byly v MŠ schváleny pro použití na základě svých vlastností a způsobu užití, je  určeno, kde se tyto CHL mohou používat a kde se mohou skladovat</t>
  </si>
  <si>
    <t>Je zakázáno přinášet CHL a jakkoliv s nimi v areálu MŠ nakládat, pokud to nebylo předem odsouhlaseno na základě posouzení rizika a vlastností dané CHL popsané v příslušném BL</t>
  </si>
  <si>
    <t>Děti jsou poučeny, že barvičky lepidla štětce fixy apod. se nesmí olizovat a že si nemají olizovat prsty a ruce / zejména při práci s nimi</t>
  </si>
  <si>
    <t>Místo a způsob skladování CHL a léčiv nevytváří nebezpečí kontaminace pokrmů a nápojů těmito látkami.</t>
  </si>
  <si>
    <t>Plastelíny se používají pouze po dohledem učitelky, v době, kdy se nepoužívají, jsou uložené mimo dosah dětí</t>
  </si>
  <si>
    <t>Jsou zpracována pravidla pro činnosti a práce  za tepla. Prací za tepla se pro účel tohoto dokumentu rozumí svařování, řezání kotoučem a plamenem, používání samo dujných lamp, tavení živic a jiné práce s otevřeným plamenem nebo práce při nichž povrchové teploty přesahují 200°C nebo dochází k jiskření</t>
  </si>
  <si>
    <t xml:space="preserve">Je stanoveno vyžadováno a kontrolováno, že z míst prací za tepla  musí být odstraněny veškeré hořlaviny, případně že místo práce za tepla  musí být odděleno k tomu určenými nehořlavými zástěnami a riziková místa (otvory, spáry apod.) musí být těmito zástěnami zakryta </t>
  </si>
  <si>
    <t>…místo tohoto textu vepište navrhované opatření pro zlepšení a do následujících sloupců termín a odpovědnou osobu</t>
  </si>
  <si>
    <t>….nutno zavést nebo provést nápravné opatření před udělením certifikátu</t>
  </si>
  <si>
    <t>Vzory instrukcí:</t>
  </si>
  <si>
    <t>Skóre vlastní</t>
  </si>
  <si>
    <t>Skóre audit</t>
  </si>
  <si>
    <t>max. vážené skóre</t>
  </si>
  <si>
    <t>Byla splněna opatření vyplývající z předchozího auditu, zejména bylo dosaženo potřebného zlepšení v plnění požadavků hodnocených v předchozím auditu skórem 2,  pracuje se v rámci určených priorit i na zlepšování požadavků hodnocených v předchozím auditu skórem 3</t>
  </si>
  <si>
    <t>Zaměření na bezpečnost práce a dětí i samotná bezpečnost práce a dětí jsou  vizuálně přítomné v areálu a vnitřních prostorách MŠ a jsou i součástí veřejně dostupných informací (propagační a informační materiály, výroční zprávy, webové stránky apod.) (Pro první audit dovoleno min. skóre 1)</t>
  </si>
  <si>
    <t>Zaměření na bezpečnost práce a dětí i samotná bezpečnost práce a dětí jsou  součástí komunikace a spolupráce s rodiči (Pro první audit dovoleno min. skóre 1)</t>
  </si>
  <si>
    <t>Zaměření na bezpečnost práce a dětí i samotná bezpečnost práce a dětí jsou je součástí komunikace a spolupráce s dodavateli a třetími stranami (Pro první audit dovoleno min. skóre 1)</t>
  </si>
  <si>
    <t>Pokud jsou vykonávány dodavatelské práce za přítomnosti personálu MŠ, probíhá vždy vzájemné písemné informování se o rizicích a přijatých opatřeních mezi MŠ a dodavatelskou společností - všichni zúčastnění pracovníci toto informování podepisují. (Pro první audit dovoleno min. skóre 1)</t>
  </si>
  <si>
    <t>Žebříky, štafle a přenosné schůdky na sobě mají  vyznačen termín poslední/následující kontroly (Pro první audit dovoleno min. skóre 1)</t>
  </si>
  <si>
    <t>OK</t>
  </si>
  <si>
    <t>x</t>
  </si>
  <si>
    <t>Školení, hospitace, osobní pohovory, pedagogické rady</t>
  </si>
  <si>
    <t>Je z roku 2014, pouze pro 1 kondenzační kotel - roura a koleno skrz zeď s funkcí komína. Nemusí být</t>
  </si>
  <si>
    <t>BL jsou, ale ne ke všem NCHLS. Nejsou zpracována písemná pravidla pro SAVO, Domestos apod. a schválena KHS. Nutno doplnit</t>
  </si>
  <si>
    <t>zídka</t>
  </si>
  <si>
    <t>neaplikovatelné rampouchy se netvoří - rovné střechy</t>
  </si>
  <si>
    <t>V rámci revize na konci školního roku, autoevaluace a kontrolní činnost ředitelky a  Evaluace školního roku. Evaluace je velmi dobře zpracovaná, ale neobsahuje vyloženě BOZ. Zapojení týmu formou toho, že si sami pracovníci spoluvytvářejí vlastní plán pomáhá významně posilovat pocit jejich odpovědnosti za jeho plnění i snahu se věcem aktivně věnovat a podporovat je. Jde  o jeden z důležitých předpokladů kultury BOZ.</t>
  </si>
  <si>
    <t>Ano, v rámci přípravného týdne se probírají výsledky prověrek BOZP a PO. Doporučujeme Agendu BOZ je vést účelně a co možná jednoduše - využívat pro plán akcí BOZ jak výstupů z prověrek BOZP, auditu školky v programu BŠ, ročních evaluací, kontrol ČŠI, SUIP, OIP, KHS, PO, revizí a kontrol,  připomínek a nápadů pracovníků i vedení a vést jen jeden plán - seznam plánovaných aktivit, programů a opatření.</t>
  </si>
  <si>
    <t>Ano je, ale i v rámci ŠVP lze ještě lehce zvýraznit.</t>
  </si>
  <si>
    <t>OK - Pro jakékoliv seznamování se směrnicemi platí podobná pravidla, co se týká prezenčních listiny a záznamů o proškolení-seznámení jako pro jiné školení - viz. poznámka a doporučení k 2.2.</t>
  </si>
  <si>
    <t>Neprobíhá. Doporučení: Zavést např. formou povolení práce nebo jiného vhodného dokumentu  jako písemné informování se o rizicích a přijatých opatřeních mezi MŠ a dodavatelskou společností atp. - viz také 1.12.</t>
  </si>
  <si>
    <t>Je vedena, není použit aktuálně požadovaný formát obsahující zdroje a příčiny úrazu, svědky atd. Nutno napravit.</t>
  </si>
  <si>
    <t>Vždy se ihned vyšetřuje a probírá s personálem na pedagogických radách. Nejsou však zaznamenávány základní příčiny pro pozdější možné zhodnocení příčin úrazů a nastavení preventivních opatření.</t>
  </si>
  <si>
    <t xml:space="preserve">Sledují se a zapisují stručně  do ranního filtru, nicméně se nestanovují  respektive nezapisují  se nikam základní příčiny. Obdobně jako u zhodnocení úrazů, představuje zhodnocení skoronehod významnou šanci identifikovat a odstranit nebezpečí a rizika dříve, než se projeví skutečným úrazem. Jde pouze o situace, které by mohly vyústit ve vážnější úraz (např. úrazy hlavy, fraktury, zhmoždění, těžké úrazy atp.) </t>
  </si>
  <si>
    <t>Zásuvky jsou zvýšené a spodní zásuvky jsou většinou chráněny vložkami. Nicméně na několika místech nebyly vložky použity .</t>
  </si>
  <si>
    <t>Pouze na několika místech v šatnách nebo hernách jsou rohy nábytku v nebezpečné výšce nezakrytované a mohou představovat riziko. Jinak je tento požadavek velmi dobře splněn.</t>
  </si>
  <si>
    <t>Chybí patka na štaflích v boilerovně, ostatní štafle byly v pořádku.</t>
  </si>
  <si>
    <t>Byla zjištěna prohnutá police regálu v keramické dílně. Regál slouží pro uložení drobných keramických předmětů a je nízký. Závada nepředstavuje riziko, nicméně by měla být odstraněna.</t>
  </si>
  <si>
    <t>OK Zajišťuje školník.</t>
  </si>
  <si>
    <t>Je to nastaveno, ale v praxi při prohlídce zahrady to nebylo dodržováno a děti jezdily bez přileb. Zároveň paní učitelka nebyla upozorněna, že by měla ihned zajistit, aby si děti  přilby nasadily. To může svědčit o tom, že plnění vnitřních předpisů není vždy dostatečně vyžadováno a kontrolováno. Obdobné situace mohou vytvářet u zaměstnanců pocit, že nežádoucí stav je v pořádku, případně zmatek v tom, co se musí a co se nemusí, co je mlčky tolerováno. Znamená to nejen zvýšení míry skutečného rizika úrazu, ale také možný právní postih vedoucích pracovníků  při případném zjišťování odpovědnosti za úrazy a nehody.</t>
  </si>
  <si>
    <t>V praxi se s tímto rizikem počítá a jsou přijata opatření nicméně nebezpečí není v HR identifikováno a zhodnoceno. Přesto je reálné a je potřebné s ním pracovat. Doporučujeme zahrnout do hodnocení rizik stanovit opatření i formálně..</t>
  </si>
  <si>
    <t>Toto nebezpečí není v HR identifikováno a zhodnoceno. Přesto je reálné a je potřebné s ním pracovat a nastavit přiměřená opatření. Doporučujeme zahrnout do hodnocení rizik. K polknutí drobného předmětu navíc již došlo.</t>
  </si>
  <si>
    <t>MŠ s touto problematikou pracuje a věnuje se jí, nicméně není stanovena pověřená osoba. Doporučujeme stanovit pověřenou osobu.</t>
  </si>
  <si>
    <t>Doporučujeme doplnit do vnitřního předpisu.</t>
  </si>
  <si>
    <t xml:space="preserve">Pravidlo není přímo nikde uvedeno, ale v praxi se aplikuje. Doporučujeme doplnit jej do příslušného předpisu. </t>
  </si>
  <si>
    <t>Vysoké skříně v některých hernách nejsou ukotveny. Jsou sice stabilní a nezdá se, že by i při zatížení vysunutých šuplíků nebo otevřených dveřmi mohly přepadnout, nicméně doporučujeme skříně s šuplíky a otevíracími dveřmi kotvit do zdi, nebo jinak zabezpečit proti přepadnutí.</t>
  </si>
  <si>
    <t xml:space="preserve">Na některých nástěnkách i v hernách jsou špendlíky používány. Doporučujeme ihned odstranit klasické špendlíky (Krtci) a následně i modelářské špendlíky. Špendlíky z nástěnek padají a je nebezpečí, že si s nimi děti budou hrát, navzájem se poraní nebo je vdechnou či spolknou a dojde k dušení nebo poranění dýchacích či zažívacích cest. V minulosti už byl zaznamenán v MŠ Duha případ polknutí malé magnetky z dětské hry. </t>
  </si>
  <si>
    <t>Některá místa ve svahu pod keři tvoří teoreticky možnost, že se děti ztratí z dohledu. Vzhledem k počtu pedagogů na počet dětí je toto riziko velmi malé.</t>
  </si>
  <si>
    <t>V areálu jsou místa s nerovným povrchem a nízkými obrubníky. Některé jsou chráněny pryží. Při budoucích úpravách doporučujeme zohlednit toto riziko a povrchy postupně zarovnávat nebo konstrukčně zajistit jejich bezpečnost  a minimalizovat tak nebezpečí zakopnutí, podvrtnutí, ztráty rovnováhy apod..</t>
  </si>
  <si>
    <t>V dolní části zahrady je u kompostu poškozený plot, který by mohl usnadnit vstup zvenku nebo teoreticky dětem nekontrolované opuštění areálu - i když do daného místa teoreticky nemají vstupovat.</t>
  </si>
  <si>
    <t>Přístup k prostředkům PO je v pořádku. Nicméně v dílně školníka za rozvaděči jsou skladovány dřevěné desky opřené o rozvaděče. Doporučujeme odstranit. V případě problémů s rozvaděči představují nebezpečí vzniku nebo šíření požáru.</t>
  </si>
  <si>
    <t>Únikové cesty nejsou po vymalování a sejmutí značení znovu  vyznačeny. Je to zásadní nedostatek, který vytváří velmi nebezpečnou situaci. Únikové cesty jako takové jsou v naprosté  většině případů volné a bez překážek. Avšak před únikovými dveřmi  dvou tříd na terasu v I. patře  stojí kočárky. Dále se  uzamyká únikový východ z místnosti boilerů - klíčky volně visí vedle východu na regálu. Volný průchod únikovými dveřmi nesmí být nijak ztěžován. V případě potřeby rychlého úniku a zakouření prostoru by to mohlo mít  tragické následky. Volně visící klíčky může někdo sejmout a únikový východ potom není šance otevřít. Doporučujeme instalovat systém koule - klika a dveře nezamykat/kontrolovat nebo lépe přímo panikové kování koule-klika. Panikové kování umožňuje dveře zevnitř otevřít i při uzamčení. Dále je nutné neprodleně ve spolupráci s OZO a s ohledem na Požární poplachovou směrnicí  vyznačit únikové cesty ze všech místností. Vždy musí být na první pohled patrné, kterým směrem vede úniková cesta a které dveře jsou únikové.</t>
  </si>
  <si>
    <t>Je ve školním řádu a ŠVP, ale není uvedeno nikde explicitně. Nejde o jednotlivé aktivity a akce zaměřené na bezpečnost a ochranu zdraví a personálu, ale o prohlášení ve smyslu, že MŠ považuje BOZ za základní předpoklad jakékoliv své činnosti a že se na vysokou úroveň a neustálé zlepšování BOZ a PO dlouhodobě zaměřuje a že vytváření bezpečných podmínek a bezpečného prostředí jsou vedle kvalitního vzdělávacího plánu a rozvoje dětí nedůležitějšími hodnotami, které MŠ nabízí a poskytuje. Doporučujeme doplnit např. do vzdělávacího plánu, školního řádu, na www stránky, informační materiály, do informací na nástěnkách atp.</t>
  </si>
  <si>
    <t>Jednotlivé aktivity a akce zaměřené na BOZ jsou obsaženy v ŠVP a jeho přílohách, v plánu oprav,  v plánu ozdravných opatření atd. Je poměrně složité identifikovat, co vše MŠ pro BOZ a PO činí, i když těchto aktivit je poměrně hodně.  Doporučujeme je zvýraznit nebo vyčlenit tak, aby bylo snadno identifikovatelné a z pohledu vedení i kontrolovatelné  jaké všechny akce, aktivity a opatření školka pro zlepšování a poskytování BOZ/PO  dělá a s jakým výsledkem. Z plánu by měly být patrné i základní dlouhodobé cíle (Například - Snížit počet drobných úrazů dětí na polovinu, Věnovat se skoronehodám a jejich příčinám,  Realizovat 100% plánovaných aktivit zaměřených na BOZ, Absolvovat audit BŠ bez zjištění hodnocených 2 a méně  atp.) Plán lze velmi stručně využít i v komunikaci k rodičům a třetím stranám jako doklad toho, co vše školka pro bezpečnost dětí opravdu dělá a jak důležité to pro ni je. Doporučujeme Agendu BOZ  vést účelně a co možná jednoduše - využívat pro plán akcí BOZ jak výstupů z prověrek BOZP, auditu školky v programu BŠ, ročních evaluací, kontrol ČŠI, SUIP, OIP, KHS, PO, revizí a kontrol,  připomínek a nápadů pracovníků i vedení a vést jen jeden plán (seznam plánovaných aktivit, programů a opatření atp.) s termíny a určenými odpovědnými osobami za jednotlivé aktivity.</t>
  </si>
  <si>
    <t>Ano na poradách, připomínkují to. Jde o důležitou podmínku pro zlepšování kultury BOZ a cestu, jak zajistit, aby si pracovníci byli vědomi důležitosti BOZ a PO jako takové, důležitosti BOZ a PO  pro vedení a zřizovatele MŠ i jako základní hodnoty poskytované školkou - pro děti, jejich rodiče i své zaměstnance.</t>
  </si>
  <si>
    <t>max. aplik... vážené skóre</t>
  </si>
  <si>
    <t>Probíhá v rámci revize na konci školního roku, autoevaluace a kontrolní činnost ředitelky, Evaluace školního roku  a přípravného týdne. Doporučujeme zohlednit komentáře k bodům 1.1. až 1.4.</t>
  </si>
  <si>
    <t xml:space="preserve">Jsou vyvěšena třídní pravidla chování a školní řád. Nicméně chybí další možné informace o zaměření BŠ na vysokou úroveň BOZ a PO (např. na nástěnkách pro rodiče),  informace a instrukce pro pracovníky, chybějící značení únikových cest jsou vyvěšeny; zavírání dveří do místností, kam by děti neměly mít vstup; nenošení přileb na odrážedlech). </t>
  </si>
  <si>
    <t>Na začátku roku probíhá seznámení se ŠŘ, s ŠVP, ale není předávána explicitně obecná informace o zaměření MŠ na vysokou úroveň bezpečnosti dětí, BOZ a PO jako základního předpokladu pro veškeré činnosti. Doporučení - upravit lehce ŠŘ - doplnit: - Bezpečnost a zdraví dětí, zaměstnanců i všech osob přítomných v našem areálu jsou prvořadé při naší práci a všech našich aktivitách. Zároveň rodičům velmi stručně předat i informaci o zaměření MŠ na vysokou úroveň bezpečnosti dětí, BOZ a PO. Školní řád a pravidla v něm obsažená související s BOZ a PO  jsou už jen logickým vyústěním tohoto zaměření MŠ.</t>
  </si>
  <si>
    <t>Je  zajištěno zvykově a informace jsou předávány ústně v rámci domlouvání se na jednotlivých akcích. Není však nikde sděleno jasně písemně tak, aby případný dodavatel jasně nabyl informaci že dodržování pravidel BOZP a nastavených opatření je naprosto zásadní pro spolupráci s MŠ. Lze vhodně zapracovat do dlouhodobých smluv a/nebo jasně vyjádřit v rámci jednorázových "povolení práce" (vzájemného písemného informování se o přítomných rizicích a přijatých a potřebných opatřeních k jejich odstranění nebo snížení na přijatelnou úroveň)</t>
  </si>
  <si>
    <t>Dokumentace je kompletní a dobře dohledatelná. Některé dokumenty jsou však relativně staršího vydání 2007, 2005 - není zřejmé, zda byly revidovány (požární řád, poplachové směrnice) a byla v nich zohledněna aktuálně platná legislativa.  Doporučujeme dokumentaci revidovat a přímo do dokumentů vepsat datum a výsledek revize a jméno a podpis toho, kdo dokumentaci prováděl. Revizi je vhodné provádět nejdéle 1 x za 2-3 roky a také vždy při změně souvisejících předpisů, které ovlivňují její obsah. V opačném případě může snadno dojít k nepodchycení významných informací s nebezpečím následného právního postihu.</t>
  </si>
  <si>
    <t>U některých záznamů školení nejsou připojeny osnovy nebo uveden letopočet školení. Doporučujeme vždy přidat vždy osnovu školení,  pohlídat správné datování a do prezenční listiny doplnit: "Školení jsem porozuměl/a v plném rozsahu, všechny mé otázky byly dostatečně zodpovězeny a školení považuji za dostatečné pro výkon své práce."</t>
  </si>
  <si>
    <t>Ve 3 lékárničkách byly nalezeny léky, které by tam neměly být  - Kinedryl u Medvědů, Ibalgin u Sov. Ophtalmoseptonex u Ježků. Vše odstraněno při auditu. Ve všech lékárničkách byl 2 měsíce prošlý peroxid- nutno nahradit.</t>
  </si>
  <si>
    <t>Ne všude jsou uzamčeny šuplíky a skříňky, ve kterých se nacházejí kancelářské potřeby a obdobné ostré a drobné předměty - např.: (Zajíci - šroubky a špendlíky v neuzamykaném šuplíku; Ježci - nůžky a kores dostupné) Doporučení - tento požadavek stanovit písemně v příslušném vnitřním předpisu a vyžadovat jeho dodržování..</t>
  </si>
  <si>
    <t xml:space="preserve">Na některých místech je značné množství materiálu uloženo a navršeno na regálech na skříních a v policích do větší výšky - skládky a místnosti vedle heren. Děti tam nesmějí, ale dveře se nezamykají. </t>
  </si>
  <si>
    <t>Na terase, nad horním vstupem do evakuační skluzavky by zábradlí mělo být vyšší. Před vstupem je zvýšená rampa, která relativně sníží výšku zábradlí - je stejně vysoké jako kolem celé terasy. Proto kolem této vstupní rampy doporučujeme zábradlí přiměřeně zvýšit. Pokud by skluzavka byla využívána pouze jako evakuační lze stav akceptovat, Pokud si však kolem skluzavky děti hrají a skluzavka je využívána i jako normální skluzavka, vyžaduje stav nápravu.</t>
  </si>
  <si>
    <t>Štafle jsou kontrolovány, kontroly zaznamenány, ale není stanoven a popsán rozsah kontroly  - co a jak se má kontrolovat. Štafle nejsou označeny a je obtížné určit,  který záznam o kontrole patří k jednotlivým štaflím. Pan školník to sice ví nicméně to není dostatečné řešení. Doporučujeme zavést jednoduchý formulář pro kontrolu žebříků a štaflí a zároveň žebříky očíslovat, aby je bylo možné identifikovat a přiřadit k zápisům z kontrol.</t>
  </si>
  <si>
    <t>Vyznačení chybí. Doporučujeme na každé štafle umístit nálepku s vyznačením Data poslední kontroly a data následující kontroly.</t>
  </si>
  <si>
    <t>Na některých regálech - kovových i dřevěných označení chybí. Označení musí být na každém regálu/sloupci a vyznačena musí být Maximální nosnost police a počet polic ve sloupci.</t>
  </si>
  <si>
    <t>V areálu zahrady ano. Uvnitř školky se však nacházejí některé toxické pokojové rostliny jako Scindapsus, tchynin jazyk a další. Doporučujeme konzultaci s odborníkem nebo vyhledat tyto rostliny na WWW a potenciálně toxické rostliny z MŠ odstranit.</t>
  </si>
  <si>
    <t>V areálu jsou některá místa, s ostrými a tvrdými hranami - (např. rohy dřevěného hrazení pískovišť, betonové obrubníky apod.) Některé jsou lemovány, chráněny pryží. Při budoucích úpravách doporučujeme zohlednit toto riziko a využívat konstrukční prvky a úpravy, které toto nebezpečí minimalizují. Ohrazení - plot hřiště má velmi ostré hrany na spodní straně kovových svislých planěk. Ty nebyly zabroušeny a může snadno dojít k roztržení kůže při kontaktu s nimi. Je vhodné je zabrousit.</t>
  </si>
  <si>
    <t xml:space="preserve">Plán revizí i revize jsou pravděpodobně všechny, keramická pec Rhode má zapsáno vyřadit , napraveno při auditu. </t>
  </si>
  <si>
    <t>Je seznam CHLS a vnitřní směrnice pro nakládání. Ta je však velmi stručná. Doporučujeme doplnit a rozšířit - např. o povinnost Písemných pokynů, zákaz vnášení CHLS atd.</t>
  </si>
  <si>
    <t>Jsou v oddělených místnostech kam děti nemají přístup. Nicméně ne všechny tyto místnosti jsou uzamčeny a byť s velmi  malou pravděpodobností, děti by se tam mohly dostat. Doporučujeme instalovat na spojovací dveře z heren např. zástrčky, nebo přesunout kliky výše apod. , aby děti samy nemohly z místností nikam odejít.</t>
  </si>
  <si>
    <t>Je nastaveno, ale nebylo dohledáno, kde. Dodržuje se. U myšek nalezena ve skříni lékárna pro dospělé s velkým rozsahem různých léků - ihned odstraněno. Doporučení zavést tento požadavek písemně v rámci školního řádu nebo v jiném předpisu a zařadit do školení zaměstnanců.</t>
  </si>
  <si>
    <t xml:space="preserve">V dokumentaci je sice založen Příkaz pro sváření. S ním se však vůbec nepracuje. Doporučujeme zpracovat alespoň jednoduchá pravidla a s jejich nejdůležitějšími body seznamovat zaměstnance. </t>
  </si>
  <si>
    <t>Není nastaveno, doporučujeme zapracovat do pravidel pro práce a činnosti za tepla.</t>
  </si>
  <si>
    <t xml:space="preserve">Neaplikovatelné - činnosti za tepla jsou zakázány. Nicméně zákaz činností za tepla by měl být opět zapracován do pravidel pro práce a činnosti za tepla. </t>
  </si>
  <si>
    <t>Neaplikovatelné - činnosti za tepla jsou zakázány.</t>
  </si>
  <si>
    <t xml:space="preserve">Tento dokument a jeho obsah jsou důvěrné a jsou majetkem společnosti Safe age s.r.o., Šošůvka 198, 679 13 Šošůvka,  která  zajišťuje program Bezpečná školka – Ufíkův bezpečný svět 
</t>
  </si>
  <si>
    <t>(www.bezpecneskolky.cz, info@bezpecneskolky.cz)</t>
  </si>
  <si>
    <t xml:space="preserve">Bez jejího písemného souhlasu nesmí být kopírovány, předávány dalším osobám nebo jinak využívány. </t>
  </si>
  <si>
    <t>V Ozdravném plánu školy se zaměřit na skoronehody , do přehledné tabulky uvést jednotlivé akce školy, vyznačení rizik,  uvést způsob naplnění cílů</t>
  </si>
  <si>
    <t>Do evaluace školního roku bude zanesen bod pro zaměstnance vztahující se k BOZP, kde jednotlivé pracovníci uvedou návrhy plánu.</t>
  </si>
  <si>
    <t>Naplňovat budeme jednorázovým povolením prací -využijeme Vámi naržený formulář.</t>
  </si>
  <si>
    <t>Zajistíme formulářem mo provedení prací, který jste nám zaslali.</t>
  </si>
  <si>
    <t>Informace o úrazu, skoroúrazu budou rozvedeny o zákaldní příčiny. Proč se to stalo, jak by se zamezilo,…...</t>
  </si>
  <si>
    <t>Bude dovyznačeno</t>
  </si>
  <si>
    <t>Uzamykání kancelářských potřeb, nářadí a jiných nebezpečných věcí bude písemně stanoveno v zápisu z porady a ve vnitřním předpisu, který se vztahuje k BOZP.</t>
  </si>
  <si>
    <t>Jak bylo uvedeno výše, všichni peadagofgičtí zaměstnanci budou poučeni o dodržování nošení přileb na odrážedlech.Toto bude průběžně a namátkově kontrolocváno.</t>
  </si>
  <si>
    <t>Záměrem je využívat skluzavku jako evakuační. Samozřejmě probíhají nácviky evakuace, vždy jsou v dostatčné míře přítomni pedagogičtí zaměstnanci. Domnívám se, že z tohoto důvou není třeba zvyšovat zábradlí. Terasy neslouží prioritně  k volné hře dětí.</t>
  </si>
  <si>
    <t>Průběžně bude ukotveno, kde tro bude nezbytné.</t>
  </si>
  <si>
    <t>Klasické špendlíky byly odstraněny,modelářské špendlíky ještě ne. Hledáme možnostzi, jak tuto,podmínku splnit.</t>
  </si>
  <si>
    <t>Opraveno</t>
  </si>
  <si>
    <t>napraveno</t>
  </si>
  <si>
    <t>proběhne konzultace s odborníkem a následně se podle tohoto zařídíme</t>
  </si>
  <si>
    <t>Ohrazení okolo hřiště je opraveno.</t>
  </si>
  <si>
    <t>Opravíme na jaře.</t>
  </si>
  <si>
    <t>Bude zapracováno do hodnocení rizik.</t>
  </si>
  <si>
    <t>Pověřená osoba je stanovena.</t>
  </si>
  <si>
    <t>Doplníme do ŠŘ</t>
  </si>
  <si>
    <t>Dopníme</t>
  </si>
  <si>
    <t>Zajistí paní hospodářka</t>
  </si>
  <si>
    <t>zaměstnanci budou poučeni na poradě školy, doplníme i do školního řádu.</t>
  </si>
  <si>
    <t>Z těchto bodů 15 - zpracujeme jednoduchý postup. Jedná se o práce odborných firem, VB mateřské škole je zakázáno používat otevřený oheň.</t>
  </si>
  <si>
    <t>Na nástěnkách, www stránkách školy, popř na dalších informačních letáčcích bude uvedeno, jakým způsobem - konkrétně - jsou jednotlivé aktivity z hlediska BOZP zajišťovány. Zároveň bude sdělen, že se touto problematikou MŠ intenzivně, dlouhodobě a aktivně zabývá a její jednou z jejích priorit.</t>
  </si>
  <si>
    <t>Na nástěnkách uvedeme informace pro rodiče o snaze zajistit co nejvyšší bezpečnost dětí, doplněny budou chybějící únikové cesty, místnosti, které nemají být přístupné dětem jsou během dne uzamčeny. Důrazně bude dodržováno nošení přileb na odrážedlech - jedne ze závěrů pedagogické porady.</t>
  </si>
  <si>
    <t>Do školního řádu doplníme informaci o zaměření se MŠ na vysokou úroveň bezpečnosti dětí. Totéž bude uvedeno na nástěnkách a www stránkách mateřské školy.</t>
  </si>
  <si>
    <t>Pan školník zajistí označení žebříků a rozsah kontroly jednotlivých předmětů.</t>
  </si>
  <si>
    <t>Zajistí pan školník nálepkami.</t>
  </si>
  <si>
    <t>Doplníme do Vnitřního pokynu pro nakládání s těmito látkami</t>
  </si>
  <si>
    <t>Mašková</t>
  </si>
  <si>
    <t>ihned</t>
  </si>
  <si>
    <t>Vlachová</t>
  </si>
  <si>
    <t>Guláš</t>
  </si>
  <si>
    <t>Bude odstraněno</t>
  </si>
  <si>
    <t>III.19</t>
  </si>
  <si>
    <t>Splavcová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</si>
</sst>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7"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theme="0" tint="-0.249977111117893"/>
      <name val="Calibri"/>
      <family val="2"/>
      <charset val="238"/>
      <scheme val="minor"/>
    </font>
    <font>
      <b/>
      <sz val="12"/>
      <color theme="1"/>
      <name val="Calibri"/>
      <family val="2"/>
      <charset val="238"/>
      <scheme val="minor"/>
    </font>
    <font>
      <sz val="12"/>
      <color theme="1"/>
      <name val="Calibri"/>
      <family val="2"/>
      <charset val="238"/>
      <scheme val="minor"/>
    </font>
    <font>
      <b/>
      <sz val="14"/>
      <color theme="1"/>
      <name val="Calibri"/>
      <family val="2"/>
      <charset val="238"/>
      <scheme val="minor"/>
    </font>
    <font>
      <b/>
      <sz val="14"/>
      <color theme="0"/>
      <name val="Calibri"/>
      <family val="2"/>
      <charset val="238"/>
      <scheme val="minor"/>
    </font>
    <font>
      <b/>
      <sz val="18"/>
      <color theme="0"/>
      <name val="Calibri"/>
      <family val="2"/>
      <charset val="238"/>
      <scheme val="minor"/>
    </font>
    <font>
      <b/>
      <sz val="9"/>
      <color theme="0"/>
      <name val="Calibri"/>
      <family val="2"/>
      <charset val="238"/>
      <scheme val="minor"/>
    </font>
    <font>
      <b/>
      <sz val="16"/>
      <color theme="1"/>
      <name val="Calibri"/>
      <family val="2"/>
      <charset val="238"/>
      <scheme val="minor"/>
    </font>
    <font>
      <sz val="16"/>
      <color theme="1"/>
      <name val="Calibri"/>
      <family val="2"/>
      <charset val="238"/>
      <scheme val="minor"/>
    </font>
    <font>
      <b/>
      <sz val="12"/>
      <color rgb="FFFF0000"/>
      <name val="Calibri"/>
      <family val="2"/>
      <charset val="238"/>
      <scheme val="minor"/>
    </font>
    <font>
      <sz val="14"/>
      <color rgb="FFFF0000"/>
      <name val="Calibri"/>
      <family val="2"/>
      <charset val="238"/>
      <scheme val="minor"/>
    </font>
    <font>
      <sz val="12"/>
      <color rgb="FFFF0000"/>
      <name val="Calibri"/>
      <family val="2"/>
      <charset val="238"/>
      <scheme val="minor"/>
    </font>
    <font>
      <i/>
      <sz val="11"/>
      <color rgb="FF0070C0"/>
      <name val="Calibri"/>
      <family val="2"/>
      <charset val="238"/>
      <scheme val="minor"/>
    </font>
    <font>
      <i/>
      <sz val="11"/>
      <color rgb="FFFF0000"/>
      <name val="Calibri"/>
      <family val="2"/>
      <charset val="238"/>
      <scheme val="minor"/>
    </font>
  </fonts>
  <fills count="1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2">
    <xf numFmtId="0" fontId="0" fillId="0" borderId="0"/>
    <xf numFmtId="9" fontId="2" fillId="0" borderId="0" applyFont="0" applyFill="0" applyBorder="0" applyAlignment="0" applyProtection="0"/>
  </cellStyleXfs>
  <cellXfs count="201">
    <xf numFmtId="0" fontId="0" fillId="0" borderId="0" xfId="0"/>
    <xf numFmtId="0" fontId="0" fillId="2" borderId="1" xfId="0" applyFill="1" applyBorder="1"/>
    <xf numFmtId="0" fontId="0" fillId="0" borderId="0" xfId="0" applyAlignment="1">
      <alignment horizontal="center"/>
    </xf>
    <xf numFmtId="0" fontId="0" fillId="2" borderId="3" xfId="0" applyFill="1" applyBorder="1"/>
    <xf numFmtId="0" fontId="0" fillId="8" borderId="28" xfId="0" applyFill="1" applyBorder="1" applyAlignment="1">
      <alignment horizontal="left"/>
    </xf>
    <xf numFmtId="0" fontId="0" fillId="8" borderId="28" xfId="0" applyFill="1" applyBorder="1" applyAlignment="1">
      <alignment horizontal="center" textRotation="90"/>
    </xf>
    <xf numFmtId="0" fontId="0" fillId="8" borderId="28" xfId="0" applyFill="1" applyBorder="1" applyAlignment="1">
      <alignment horizontal="center"/>
    </xf>
    <xf numFmtId="0" fontId="0" fillId="8" borderId="30" xfId="0" applyFill="1" applyBorder="1" applyAlignment="1">
      <alignment horizontal="left" wrapText="1"/>
    </xf>
    <xf numFmtId="0" fontId="0" fillId="0" borderId="0" xfId="0" applyProtection="1">
      <protection locked="0"/>
    </xf>
    <xf numFmtId="0" fontId="0" fillId="0" borderId="0" xfId="0" applyAlignment="1">
      <alignment vertical="center"/>
    </xf>
    <xf numFmtId="0" fontId="1" fillId="0" borderId="8" xfId="0" applyFont="1" applyBorder="1" applyAlignment="1">
      <alignment horizontal="center" vertical="center" wrapText="1"/>
    </xf>
    <xf numFmtId="0" fontId="0" fillId="0" borderId="0" xfId="0" applyFill="1" applyBorder="1"/>
    <xf numFmtId="0" fontId="0" fillId="11" borderId="19" xfId="0" applyFill="1" applyBorder="1" applyAlignment="1" applyProtection="1">
      <alignment horizontal="center"/>
    </xf>
    <xf numFmtId="0" fontId="0" fillId="11" borderId="6" xfId="0" applyFill="1" applyBorder="1" applyAlignment="1" applyProtection="1">
      <alignment horizontal="center"/>
    </xf>
    <xf numFmtId="0" fontId="0" fillId="3" borderId="25" xfId="0" applyFill="1" applyBorder="1" applyProtection="1"/>
    <xf numFmtId="0" fontId="0" fillId="3" borderId="26" xfId="0" applyFill="1" applyBorder="1" applyProtection="1"/>
    <xf numFmtId="0" fontId="1" fillId="5" borderId="13" xfId="0" applyFont="1" applyFill="1" applyBorder="1" applyAlignment="1" applyProtection="1">
      <alignment horizontal="center"/>
    </xf>
    <xf numFmtId="0" fontId="1" fillId="5" borderId="14" xfId="0" applyFont="1" applyFill="1" applyBorder="1" applyAlignment="1" applyProtection="1">
      <alignment horizontal="center"/>
    </xf>
    <xf numFmtId="9" fontId="3" fillId="0" borderId="22" xfId="1" applyFont="1" applyFill="1" applyBorder="1" applyProtection="1"/>
    <xf numFmtId="9" fontId="0" fillId="5" borderId="24" xfId="1" applyFont="1" applyFill="1" applyBorder="1" applyProtection="1"/>
    <xf numFmtId="0" fontId="0" fillId="0" borderId="0" xfId="0" applyAlignment="1">
      <alignment wrapText="1"/>
    </xf>
    <xf numFmtId="0" fontId="0" fillId="0" borderId="6" xfId="0" applyBorder="1" applyAlignment="1" applyProtection="1">
      <alignment horizontal="center"/>
    </xf>
    <xf numFmtId="0" fontId="1" fillId="5" borderId="9" xfId="0" applyFont="1" applyFill="1" applyBorder="1" applyAlignment="1" applyProtection="1">
      <alignment horizontal="center"/>
    </xf>
    <xf numFmtId="0" fontId="0" fillId="0" borderId="31" xfId="0" applyBorder="1" applyAlignment="1" applyProtection="1">
      <alignment horizontal="center"/>
    </xf>
    <xf numFmtId="0" fontId="0" fillId="0" borderId="36" xfId="0" applyBorder="1" applyAlignment="1" applyProtection="1">
      <alignment horizontal="center"/>
    </xf>
    <xf numFmtId="0" fontId="0" fillId="3" borderId="0" xfId="0" applyFill="1" applyBorder="1" applyProtection="1"/>
    <xf numFmtId="0" fontId="0" fillId="6" borderId="24" xfId="0" applyFill="1" applyBorder="1" applyAlignment="1" applyProtection="1">
      <alignment horizontal="center"/>
    </xf>
    <xf numFmtId="9" fontId="0" fillId="5" borderId="23" xfId="1" applyFont="1" applyFill="1" applyBorder="1" applyProtection="1"/>
    <xf numFmtId="0" fontId="0" fillId="3" borderId="10" xfId="0" applyFill="1" applyBorder="1" applyAlignment="1" applyProtection="1">
      <alignment horizontal="center"/>
    </xf>
    <xf numFmtId="0" fontId="0" fillId="3" borderId="11" xfId="0" applyFill="1" applyBorder="1" applyAlignment="1" applyProtection="1">
      <alignment horizontal="center"/>
    </xf>
    <xf numFmtId="0" fontId="0" fillId="3" borderId="17" xfId="0" applyFill="1" applyBorder="1" applyAlignment="1" applyProtection="1">
      <alignment horizontal="center"/>
    </xf>
    <xf numFmtId="0" fontId="0" fillId="3" borderId="18" xfId="0" applyFill="1" applyBorder="1" applyAlignment="1" applyProtection="1">
      <alignment horizontal="center"/>
    </xf>
    <xf numFmtId="0" fontId="0" fillId="3" borderId="43" xfId="0" applyFill="1" applyBorder="1" applyAlignment="1" applyProtection="1">
      <alignment horizontal="center"/>
    </xf>
    <xf numFmtId="0" fontId="0" fillId="3" borderId="12" xfId="0" applyFill="1" applyBorder="1" applyAlignment="1" applyProtection="1">
      <alignment horizontal="center"/>
    </xf>
    <xf numFmtId="0" fontId="1" fillId="5" borderId="8" xfId="0" applyFont="1" applyFill="1" applyBorder="1" applyAlignment="1" applyProtection="1">
      <alignment horizontal="center"/>
    </xf>
    <xf numFmtId="0" fontId="0" fillId="9" borderId="13" xfId="0" applyFill="1" applyBorder="1" applyAlignment="1" applyProtection="1">
      <alignment horizontal="center" textRotation="90" wrapText="1"/>
    </xf>
    <xf numFmtId="0" fontId="5" fillId="0" borderId="11"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vertical="top"/>
    </xf>
    <xf numFmtId="0" fontId="5" fillId="0" borderId="12" xfId="0" applyFont="1" applyBorder="1" applyAlignment="1">
      <alignment vertical="top" wrapText="1"/>
    </xf>
    <xf numFmtId="0" fontId="5" fillId="0" borderId="10" xfId="0" applyFont="1" applyBorder="1" applyAlignment="1">
      <alignment vertical="top" wrapText="1"/>
    </xf>
    <xf numFmtId="0" fontId="5" fillId="0" borderId="43" xfId="0" applyFont="1" applyBorder="1" applyAlignment="1">
      <alignment vertical="top" wrapText="1"/>
    </xf>
    <xf numFmtId="0" fontId="7" fillId="6" borderId="0" xfId="0" applyFont="1" applyFill="1"/>
    <xf numFmtId="0" fontId="8" fillId="6" borderId="0" xfId="0" applyFont="1" applyFill="1"/>
    <xf numFmtId="0" fontId="6" fillId="0" borderId="0" xfId="0" applyFont="1" applyAlignment="1">
      <alignment horizontal="center" vertical="center"/>
    </xf>
    <xf numFmtId="0" fontId="0" fillId="6" borderId="23" xfId="0" applyFill="1" applyBorder="1" applyAlignment="1" applyProtection="1">
      <alignment horizontal="center"/>
    </xf>
    <xf numFmtId="0" fontId="0" fillId="4" borderId="9" xfId="0" applyFill="1" applyBorder="1" applyProtection="1"/>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0" fillId="8" borderId="21" xfId="0" applyFill="1" applyBorder="1" applyProtection="1"/>
    <xf numFmtId="0" fontId="0" fillId="8" borderId="21" xfId="0" applyFill="1" applyBorder="1" applyAlignment="1" applyProtection="1">
      <alignment horizontal="center"/>
    </xf>
    <xf numFmtId="0" fontId="0" fillId="8" borderId="32" xfId="0" applyFill="1" applyBorder="1" applyProtection="1"/>
    <xf numFmtId="0" fontId="0" fillId="0" borderId="5" xfId="0" applyFill="1" applyBorder="1" applyProtection="1"/>
    <xf numFmtId="0" fontId="0" fillId="5" borderId="27" xfId="0" applyFill="1" applyBorder="1" applyProtection="1"/>
    <xf numFmtId="0" fontId="0" fillId="5" borderId="29" xfId="0" applyFill="1" applyBorder="1" applyProtection="1"/>
    <xf numFmtId="0" fontId="0" fillId="0" borderId="0" xfId="0" applyFill="1" applyBorder="1" applyProtection="1"/>
    <xf numFmtId="0" fontId="0" fillId="5" borderId="13" xfId="0" applyFill="1" applyBorder="1" applyProtection="1"/>
    <xf numFmtId="0" fontId="0" fillId="5" borderId="14" xfId="0" applyFill="1" applyBorder="1" applyProtection="1"/>
    <xf numFmtId="0" fontId="0" fillId="0" borderId="0" xfId="0" applyProtection="1"/>
    <xf numFmtId="0" fontId="1" fillId="5" borderId="22" xfId="0" applyFont="1" applyFill="1" applyBorder="1" applyAlignment="1" applyProtection="1">
      <alignment horizontal="center"/>
    </xf>
    <xf numFmtId="0" fontId="0" fillId="5" borderId="30" xfId="0" applyFill="1" applyBorder="1" applyProtection="1"/>
    <xf numFmtId="0" fontId="0" fillId="5" borderId="40" xfId="0" applyFill="1" applyBorder="1" applyProtection="1"/>
    <xf numFmtId="0" fontId="0" fillId="5" borderId="41" xfId="0" applyFill="1" applyBorder="1" applyProtection="1"/>
    <xf numFmtId="0" fontId="0" fillId="6" borderId="23" xfId="0" applyFill="1" applyBorder="1" applyProtection="1"/>
    <xf numFmtId="0" fontId="0" fillId="0" borderId="16" xfId="0" applyBorder="1" applyProtection="1"/>
    <xf numFmtId="0" fontId="0" fillId="0" borderId="4" xfId="0" applyBorder="1" applyProtection="1"/>
    <xf numFmtId="0" fontId="0" fillId="0" borderId="0" xfId="0" applyAlignment="1" applyProtection="1">
      <alignment horizontal="center"/>
    </xf>
    <xf numFmtId="0" fontId="0" fillId="0" borderId="0" xfId="0" applyAlignment="1" applyProtection="1">
      <alignment horizontal="center" vertical="center"/>
    </xf>
    <xf numFmtId="0" fontId="0" fillId="6" borderId="49" xfId="0" applyFill="1" applyBorder="1" applyAlignment="1" applyProtection="1">
      <alignment horizontal="center"/>
    </xf>
    <xf numFmtId="0" fontId="0" fillId="11" borderId="7" xfId="0" applyFill="1" applyBorder="1" applyAlignment="1" applyProtection="1">
      <alignment horizontal="center"/>
    </xf>
    <xf numFmtId="0" fontId="1" fillId="5" borderId="24" xfId="0" applyFont="1" applyFill="1" applyBorder="1" applyAlignment="1" applyProtection="1">
      <alignment horizontal="center"/>
    </xf>
    <xf numFmtId="0" fontId="1" fillId="5" borderId="23" xfId="0" applyFont="1" applyFill="1" applyBorder="1" applyAlignment="1" applyProtection="1">
      <alignment horizontal="center"/>
    </xf>
    <xf numFmtId="0" fontId="0" fillId="9" borderId="18" xfId="0" applyFill="1" applyBorder="1" applyAlignment="1" applyProtection="1">
      <alignment horizontal="center"/>
    </xf>
    <xf numFmtId="0" fontId="0" fillId="10" borderId="17" xfId="0" applyFill="1" applyBorder="1" applyAlignment="1" applyProtection="1">
      <alignment horizontal="center"/>
    </xf>
    <xf numFmtId="0" fontId="0" fillId="5" borderId="51" xfId="0" applyFill="1" applyBorder="1" applyProtection="1"/>
    <xf numFmtId="0" fontId="0" fillId="5" borderId="32" xfId="0" applyFill="1" applyBorder="1" applyProtection="1"/>
    <xf numFmtId="0" fontId="0" fillId="6" borderId="0" xfId="0" applyFill="1"/>
    <xf numFmtId="0" fontId="0" fillId="0" borderId="0" xfId="0" applyBorder="1" applyProtection="1"/>
    <xf numFmtId="9" fontId="3" fillId="0" borderId="23" xfId="1" applyFont="1" applyFill="1" applyBorder="1" applyProtection="1"/>
    <xf numFmtId="0" fontId="1" fillId="12" borderId="1" xfId="0" applyFont="1" applyFill="1" applyBorder="1" applyAlignment="1" applyProtection="1">
      <alignment horizontal="center" vertical="center" wrapText="1"/>
    </xf>
    <xf numFmtId="0" fontId="0" fillId="12" borderId="1" xfId="0" applyFill="1" applyBorder="1" applyAlignment="1" applyProtection="1">
      <alignment horizontal="center"/>
    </xf>
    <xf numFmtId="0" fontId="0" fillId="12" borderId="1" xfId="0" applyFill="1" applyBorder="1" applyProtection="1"/>
    <xf numFmtId="0" fontId="1" fillId="12" borderId="9" xfId="0" applyFont="1" applyFill="1" applyBorder="1" applyAlignment="1" applyProtection="1">
      <alignment horizontal="center"/>
    </xf>
    <xf numFmtId="0" fontId="0" fillId="4" borderId="13" xfId="0" applyFill="1" applyBorder="1" applyAlignment="1" applyProtection="1">
      <alignment vertical="center"/>
    </xf>
    <xf numFmtId="9" fontId="9" fillId="13" borderId="8" xfId="1" applyFont="1" applyFill="1" applyBorder="1" applyAlignment="1" applyProtection="1">
      <alignment horizontal="center" vertical="center" wrapText="1"/>
    </xf>
    <xf numFmtId="0" fontId="10" fillId="10" borderId="8" xfId="0" applyFont="1" applyFill="1" applyBorder="1" applyAlignment="1">
      <alignment vertical="center"/>
    </xf>
    <xf numFmtId="9" fontId="10" fillId="10" borderId="8" xfId="0" applyNumberFormat="1" applyFont="1" applyFill="1" applyBorder="1" applyAlignment="1">
      <alignment horizontal="center" vertical="center"/>
    </xf>
    <xf numFmtId="0" fontId="11" fillId="5" borderId="13" xfId="0" applyFont="1" applyFill="1" applyBorder="1" applyAlignment="1">
      <alignment vertical="center" wrapText="1"/>
    </xf>
    <xf numFmtId="9" fontId="11" fillId="0" borderId="8" xfId="0" applyNumberFormat="1" applyFont="1" applyBorder="1" applyAlignment="1">
      <alignment horizontal="center" vertical="center"/>
    </xf>
    <xf numFmtId="0" fontId="12" fillId="0" borderId="0" xfId="0" applyFont="1"/>
    <xf numFmtId="0" fontId="0" fillId="14" borderId="0" xfId="0" applyFill="1"/>
    <xf numFmtId="0" fontId="0" fillId="15" borderId="1" xfId="0" applyFill="1" applyBorder="1" applyAlignment="1">
      <alignment horizontal="center" textRotation="90"/>
    </xf>
    <xf numFmtId="0" fontId="0" fillId="6" borderId="56" xfId="0" applyFill="1" applyBorder="1" applyProtection="1"/>
    <xf numFmtId="0" fontId="0" fillId="6" borderId="49" xfId="0" applyFill="1" applyBorder="1" applyProtection="1"/>
    <xf numFmtId="0" fontId="1" fillId="0" borderId="0" xfId="0" applyFont="1" applyProtection="1"/>
    <xf numFmtId="0" fontId="0" fillId="7" borderId="4" xfId="0" applyFill="1" applyBorder="1" applyAlignment="1" applyProtection="1">
      <alignment vertical="top"/>
    </xf>
    <xf numFmtId="0" fontId="0" fillId="0" borderId="3" xfId="0" applyBorder="1" applyAlignment="1" applyProtection="1">
      <alignment vertical="top"/>
    </xf>
    <xf numFmtId="0" fontId="0" fillId="0" borderId="0" xfId="0" applyAlignment="1" applyProtection="1">
      <alignment vertical="top"/>
    </xf>
    <xf numFmtId="0" fontId="11" fillId="10" borderId="8" xfId="0" applyFont="1" applyFill="1" applyBorder="1" applyAlignment="1">
      <alignment vertical="center"/>
    </xf>
    <xf numFmtId="9" fontId="11" fillId="10" borderId="8" xfId="0" applyNumberFormat="1" applyFont="1" applyFill="1" applyBorder="1" applyAlignment="1">
      <alignment horizontal="center" vertical="center"/>
    </xf>
    <xf numFmtId="0" fontId="0" fillId="9" borderId="30" xfId="0" applyFill="1" applyBorder="1" applyAlignment="1" applyProtection="1">
      <alignment horizontal="center" textRotation="90" wrapText="1"/>
    </xf>
    <xf numFmtId="0" fontId="0" fillId="0" borderId="11" xfId="0" applyBorder="1" applyAlignment="1" applyProtection="1">
      <alignment horizontal="center"/>
    </xf>
    <xf numFmtId="0" fontId="0" fillId="0" borderId="39" xfId="0" applyBorder="1" applyAlignment="1" applyProtection="1">
      <alignment horizontal="center"/>
    </xf>
    <xf numFmtId="0" fontId="0" fillId="0" borderId="3" xfId="0" applyBorder="1" applyAlignment="1" applyProtection="1">
      <alignment vertical="top" wrapText="1"/>
    </xf>
    <xf numFmtId="0" fontId="0" fillId="16" borderId="1" xfId="0" applyFill="1" applyBorder="1" applyProtection="1"/>
    <xf numFmtId="0" fontId="0" fillId="16" borderId="1" xfId="0" applyFill="1" applyBorder="1" applyAlignment="1" applyProtection="1">
      <alignment horizontal="center" vertical="center"/>
    </xf>
    <xf numFmtId="164" fontId="0" fillId="16" borderId="1" xfId="0" applyNumberFormat="1" applyFill="1" applyBorder="1" applyAlignment="1" applyProtection="1">
      <alignment horizontal="center"/>
    </xf>
    <xf numFmtId="0" fontId="0" fillId="16" borderId="1" xfId="0" applyFill="1" applyBorder="1" applyProtection="1">
      <protection locked="0"/>
    </xf>
    <xf numFmtId="0" fontId="0" fillId="16" borderId="1" xfId="0" applyFill="1" applyBorder="1" applyAlignment="1" applyProtection="1">
      <alignment horizontal="center" vertical="center"/>
      <protection locked="0"/>
    </xf>
    <xf numFmtId="164" fontId="0" fillId="16" borderId="1" xfId="0" applyNumberFormat="1" applyFill="1" applyBorder="1" applyAlignment="1" applyProtection="1">
      <alignment horizontal="center"/>
      <protection locked="0"/>
    </xf>
    <xf numFmtId="0" fontId="0" fillId="16" borderId="0" xfId="0" applyFill="1"/>
    <xf numFmtId="0" fontId="1" fillId="3" borderId="27" xfId="0" applyFont="1" applyFill="1" applyBorder="1" applyAlignment="1" applyProtection="1">
      <alignment horizontal="center" vertical="center" textRotation="90"/>
    </xf>
    <xf numFmtId="0" fontId="0" fillId="5" borderId="29" xfId="0" applyFill="1" applyBorder="1" applyAlignment="1" applyProtection="1">
      <alignment wrapText="1"/>
    </xf>
    <xf numFmtId="0" fontId="0" fillId="5" borderId="15" xfId="0" applyFill="1" applyBorder="1" applyAlignment="1" applyProtection="1">
      <alignment horizontal="center" textRotation="90" wrapText="1"/>
    </xf>
    <xf numFmtId="0" fontId="0" fillId="10" borderId="27" xfId="0" applyFill="1" applyBorder="1" applyAlignment="1" applyProtection="1">
      <alignment horizontal="center" textRotation="90" wrapText="1"/>
    </xf>
    <xf numFmtId="0" fontId="0" fillId="5" borderId="27" xfId="0" applyFill="1" applyBorder="1" applyAlignment="1" applyProtection="1">
      <alignment horizontal="center" textRotation="90" wrapText="1"/>
    </xf>
    <xf numFmtId="0" fontId="0" fillId="5" borderId="29" xfId="0" applyFill="1" applyBorder="1" applyAlignment="1" applyProtection="1">
      <alignment horizontal="center" textRotation="90" wrapText="1"/>
    </xf>
    <xf numFmtId="0" fontId="0" fillId="12" borderId="1" xfId="0" applyFill="1" applyBorder="1" applyAlignment="1" applyProtection="1">
      <alignment horizontal="center" textRotation="90" wrapText="1"/>
    </xf>
    <xf numFmtId="0" fontId="0" fillId="10" borderId="52" xfId="0" applyFill="1" applyBorder="1" applyAlignment="1" applyProtection="1">
      <alignment horizontal="center" textRotation="90" wrapText="1"/>
    </xf>
    <xf numFmtId="0" fontId="0" fillId="10" borderId="14" xfId="0" applyFill="1" applyBorder="1" applyAlignment="1" applyProtection="1">
      <alignment horizontal="center" textRotation="90" wrapText="1"/>
    </xf>
    <xf numFmtId="0" fontId="0" fillId="9" borderId="14" xfId="0" applyFill="1" applyBorder="1" applyAlignment="1" applyProtection="1">
      <alignment horizontal="center" textRotation="90" wrapText="1"/>
    </xf>
    <xf numFmtId="0" fontId="0" fillId="9" borderId="44" xfId="0" applyFill="1" applyBorder="1" applyAlignment="1" applyProtection="1">
      <alignment horizontal="center" textRotation="90" wrapText="1"/>
    </xf>
    <xf numFmtId="0" fontId="0" fillId="9" borderId="42" xfId="0" applyFill="1" applyBorder="1" applyAlignment="1" applyProtection="1">
      <alignment horizontal="center" textRotation="90" wrapText="1"/>
    </xf>
    <xf numFmtId="0" fontId="0" fillId="7" borderId="27" xfId="0" applyFill="1" applyBorder="1" applyAlignment="1" applyProtection="1">
      <alignment horizontal="left"/>
    </xf>
    <xf numFmtId="49" fontId="0" fillId="0" borderId="10" xfId="0" applyNumberFormat="1" applyBorder="1" applyAlignment="1" applyProtection="1">
      <alignment vertical="top"/>
    </xf>
    <xf numFmtId="0" fontId="0" fillId="0" borderId="11" xfId="0" applyBorder="1" applyAlignment="1" applyProtection="1">
      <alignment vertical="top" wrapText="1"/>
    </xf>
    <xf numFmtId="0" fontId="4" fillId="0" borderId="45" xfId="0" applyFont="1" applyBorder="1" applyAlignment="1" applyProtection="1">
      <alignment horizontal="center" vertical="center"/>
    </xf>
    <xf numFmtId="0" fontId="0" fillId="0" borderId="10" xfId="0" applyBorder="1" applyAlignment="1" applyProtection="1">
      <alignment horizontal="center"/>
    </xf>
    <xf numFmtId="49" fontId="0" fillId="0" borderId="17" xfId="0" applyNumberFormat="1" applyBorder="1" applyAlignment="1" applyProtection="1">
      <alignment vertical="top"/>
    </xf>
    <xf numFmtId="0" fontId="0" fillId="0" borderId="18" xfId="0" applyBorder="1" applyAlignment="1" applyProtection="1">
      <alignment vertical="top" wrapText="1"/>
    </xf>
    <xf numFmtId="0" fontId="4" fillId="0" borderId="46" xfId="0" applyFont="1" applyBorder="1" applyAlignment="1" applyProtection="1">
      <alignment horizontal="center" vertical="center"/>
    </xf>
    <xf numFmtId="0" fontId="0" fillId="0" borderId="38" xfId="0" applyBorder="1" applyAlignment="1" applyProtection="1">
      <alignment horizontal="center"/>
    </xf>
    <xf numFmtId="0" fontId="4" fillId="0" borderId="47" xfId="0" applyFont="1" applyBorder="1" applyAlignment="1" applyProtection="1">
      <alignment horizontal="center" vertical="center"/>
    </xf>
    <xf numFmtId="49" fontId="0" fillId="3" borderId="17" xfId="0" applyNumberFormat="1" applyFill="1" applyBorder="1" applyAlignment="1" applyProtection="1">
      <alignment vertical="top"/>
    </xf>
    <xf numFmtId="0" fontId="0" fillId="3" borderId="18" xfId="0" applyFill="1" applyBorder="1" applyAlignment="1" applyProtection="1">
      <alignment vertical="top" wrapText="1"/>
    </xf>
    <xf numFmtId="0" fontId="4" fillId="3" borderId="47" xfId="0" applyFont="1" applyFill="1" applyBorder="1" applyAlignment="1" applyProtection="1">
      <alignment horizontal="center" vertical="center"/>
    </xf>
    <xf numFmtId="0" fontId="0" fillId="3" borderId="38" xfId="0" applyFill="1" applyBorder="1" applyAlignment="1" applyProtection="1">
      <alignment horizontal="center"/>
    </xf>
    <xf numFmtId="0" fontId="0" fillId="3" borderId="39" xfId="0" applyFill="1" applyBorder="1" applyAlignment="1" applyProtection="1">
      <alignment horizontal="center"/>
    </xf>
    <xf numFmtId="49" fontId="0" fillId="3" borderId="43" xfId="0" applyNumberFormat="1" applyFill="1" applyBorder="1" applyAlignment="1" applyProtection="1">
      <alignment vertical="top"/>
    </xf>
    <xf numFmtId="0" fontId="0" fillId="3" borderId="12" xfId="0" applyFill="1" applyBorder="1" applyAlignment="1" applyProtection="1">
      <alignment vertical="top" wrapText="1"/>
    </xf>
    <xf numFmtId="0" fontId="4" fillId="3" borderId="48" xfId="0" applyFont="1" applyFill="1" applyBorder="1" applyAlignment="1" applyProtection="1">
      <alignment horizontal="center" vertical="center"/>
    </xf>
    <xf numFmtId="0" fontId="0" fillId="3" borderId="40" xfId="0" applyFill="1" applyBorder="1" applyAlignment="1" applyProtection="1">
      <alignment horizontal="center"/>
    </xf>
    <xf numFmtId="0" fontId="0" fillId="0" borderId="29" xfId="0" applyBorder="1" applyAlignment="1" applyProtection="1">
      <alignment vertical="top" wrapText="1"/>
    </xf>
    <xf numFmtId="0" fontId="4" fillId="0" borderId="37" xfId="0" applyFont="1" applyBorder="1" applyAlignment="1" applyProtection="1">
      <alignment horizontal="center" vertical="center"/>
    </xf>
    <xf numFmtId="0" fontId="0" fillId="0" borderId="7" xfId="0" applyBorder="1" applyAlignment="1" applyProtection="1">
      <alignment horizontal="center"/>
    </xf>
    <xf numFmtId="0" fontId="0" fillId="0" borderId="2" xfId="0" applyBorder="1" applyAlignment="1" applyProtection="1">
      <alignment vertical="top" wrapText="1"/>
    </xf>
    <xf numFmtId="0" fontId="4" fillId="0" borderId="20" xfId="0" applyFont="1" applyBorder="1" applyAlignment="1" applyProtection="1">
      <alignment horizontal="center" vertical="center"/>
    </xf>
    <xf numFmtId="0" fontId="0" fillId="11" borderId="3" xfId="0" applyFill="1" applyBorder="1" applyAlignment="1" applyProtection="1">
      <alignment horizontal="center"/>
    </xf>
    <xf numFmtId="0" fontId="0" fillId="11" borderId="2" xfId="0" applyFill="1" applyBorder="1" applyAlignment="1" applyProtection="1">
      <alignment horizontal="center"/>
    </xf>
    <xf numFmtId="0" fontId="0" fillId="3" borderId="2" xfId="0" applyFill="1" applyBorder="1" applyAlignment="1" applyProtection="1">
      <alignment vertical="top" wrapText="1"/>
    </xf>
    <xf numFmtId="0" fontId="4" fillId="3" borderId="20" xfId="0" applyFont="1" applyFill="1" applyBorder="1" applyAlignment="1" applyProtection="1">
      <alignment horizontal="center" vertical="center"/>
    </xf>
    <xf numFmtId="0" fontId="0" fillId="3" borderId="7" xfId="0" applyFill="1" applyBorder="1" applyAlignment="1" applyProtection="1">
      <alignment horizontal="center"/>
    </xf>
    <xf numFmtId="0" fontId="0" fillId="3" borderId="6" xfId="0" applyFill="1" applyBorder="1" applyAlignment="1" applyProtection="1">
      <alignment horizontal="center"/>
    </xf>
    <xf numFmtId="0" fontId="0" fillId="0" borderId="3" xfId="0" applyFont="1" applyBorder="1" applyAlignment="1" applyProtection="1">
      <alignment vertical="top" wrapText="1"/>
    </xf>
    <xf numFmtId="0" fontId="0" fillId="0" borderId="3" xfId="0" applyFill="1" applyBorder="1" applyAlignment="1" applyProtection="1">
      <alignment vertical="top" wrapText="1"/>
    </xf>
    <xf numFmtId="49" fontId="0" fillId="0" borderId="33" xfId="0" applyNumberFormat="1" applyBorder="1" applyAlignment="1" applyProtection="1">
      <alignment vertical="top"/>
    </xf>
    <xf numFmtId="0" fontId="0" fillId="0" borderId="4" xfId="0" applyBorder="1" applyAlignment="1" applyProtection="1">
      <alignment horizontal="center"/>
    </xf>
    <xf numFmtId="0" fontId="0" fillId="11" borderId="50" xfId="0" applyFill="1" applyBorder="1" applyAlignment="1" applyProtection="1">
      <alignment horizontal="center"/>
    </xf>
    <xf numFmtId="0" fontId="0" fillId="11" borderId="35" xfId="0" applyFill="1" applyBorder="1" applyAlignment="1" applyProtection="1">
      <alignment horizontal="center"/>
    </xf>
    <xf numFmtId="49" fontId="0" fillId="0" borderId="27" xfId="0" applyNumberFormat="1" applyBorder="1" applyAlignment="1" applyProtection="1">
      <alignment vertical="top"/>
    </xf>
    <xf numFmtId="49" fontId="0" fillId="0" borderId="38" xfId="0" applyNumberFormat="1" applyBorder="1" applyAlignment="1" applyProtection="1">
      <alignment vertical="top"/>
    </xf>
    <xf numFmtId="49" fontId="0" fillId="0" borderId="17" xfId="0" applyNumberFormat="1" applyFill="1" applyBorder="1" applyAlignment="1" applyProtection="1">
      <alignment vertical="top"/>
    </xf>
    <xf numFmtId="49" fontId="0" fillId="0" borderId="43" xfId="0" applyNumberFormat="1" applyBorder="1" applyAlignment="1" applyProtection="1">
      <alignment vertical="top"/>
    </xf>
    <xf numFmtId="0" fontId="0" fillId="0" borderId="12" xfId="0" applyBorder="1" applyAlignment="1" applyProtection="1">
      <alignment vertical="top" wrapText="1"/>
    </xf>
    <xf numFmtId="49" fontId="0" fillId="0" borderId="53" xfId="0" applyNumberFormat="1" applyBorder="1" applyAlignment="1" applyProtection="1">
      <alignment vertical="top"/>
    </xf>
    <xf numFmtId="0" fontId="0" fillId="0" borderId="11" xfId="0" applyBorder="1" applyAlignment="1" applyProtection="1">
      <alignment wrapText="1"/>
    </xf>
    <xf numFmtId="49" fontId="0" fillId="0" borderId="54" xfId="0" applyNumberFormat="1" applyBorder="1" applyAlignment="1" applyProtection="1">
      <alignment vertical="top"/>
    </xf>
    <xf numFmtId="0" fontId="0" fillId="0" borderId="18" xfId="0" applyBorder="1" applyAlignment="1" applyProtection="1">
      <alignment wrapText="1"/>
    </xf>
    <xf numFmtId="49" fontId="0" fillId="0" borderId="55" xfId="0" applyNumberFormat="1" applyBorder="1" applyAlignment="1" applyProtection="1">
      <alignment vertical="top"/>
    </xf>
    <xf numFmtId="0" fontId="0" fillId="0" borderId="12" xfId="0" applyBorder="1" applyAlignment="1" applyProtection="1">
      <alignment wrapText="1"/>
    </xf>
    <xf numFmtId="0" fontId="4" fillId="0" borderId="34" xfId="0" applyFont="1" applyBorder="1" applyAlignment="1" applyProtection="1">
      <alignment horizontal="center" vertical="center"/>
    </xf>
    <xf numFmtId="0" fontId="15" fillId="0" borderId="1"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0" fillId="0" borderId="1" xfId="0" applyBorder="1" applyAlignment="1" applyProtection="1">
      <alignment horizontal="center"/>
    </xf>
    <xf numFmtId="0" fontId="0" fillId="0" borderId="1" xfId="0" applyBorder="1" applyProtection="1"/>
    <xf numFmtId="0" fontId="14" fillId="11" borderId="0" xfId="0" applyFont="1" applyFill="1" applyBorder="1" applyAlignment="1" applyProtection="1">
      <alignment vertical="center" wrapText="1"/>
    </xf>
    <xf numFmtId="0" fontId="14" fillId="11" borderId="25" xfId="0" applyFont="1" applyFill="1" applyBorder="1" applyAlignment="1" applyProtection="1">
      <alignment vertical="center"/>
    </xf>
    <xf numFmtId="0" fontId="14" fillId="11" borderId="25" xfId="0" applyFont="1" applyFill="1" applyBorder="1" applyAlignment="1" applyProtection="1">
      <alignment horizontal="center" vertical="center"/>
    </xf>
    <xf numFmtId="0" fontId="0" fillId="11" borderId="0" xfId="0" applyFill="1" applyProtection="1"/>
    <xf numFmtId="0" fontId="0" fillId="11" borderId="0" xfId="0" applyFill="1" applyAlignment="1" applyProtection="1">
      <alignment horizontal="center" vertical="center"/>
    </xf>
    <xf numFmtId="0" fontId="0" fillId="11" borderId="0" xfId="0" applyFill="1" applyAlignment="1" applyProtection="1">
      <alignment horizontal="center"/>
    </xf>
    <xf numFmtId="0" fontId="0" fillId="11" borderId="16" xfId="0" applyFill="1" applyBorder="1" applyProtection="1"/>
    <xf numFmtId="0" fontId="0" fillId="11" borderId="4" xfId="0" applyFill="1" applyBorder="1" applyProtection="1"/>
    <xf numFmtId="0" fontId="0" fillId="11" borderId="0" xfId="0" applyFill="1" applyBorder="1" applyProtection="1"/>
    <xf numFmtId="0" fontId="12" fillId="11" borderId="25" xfId="0" applyFont="1" applyFill="1" applyBorder="1" applyAlignment="1" applyProtection="1">
      <alignment horizontal="center" vertical="center"/>
    </xf>
    <xf numFmtId="0" fontId="15" fillId="0" borderId="1" xfId="0" applyFont="1" applyFill="1" applyBorder="1" applyAlignment="1" applyProtection="1">
      <alignment vertical="top" wrapText="1"/>
    </xf>
    <xf numFmtId="0" fontId="16" fillId="0" borderId="1" xfId="0" applyFont="1" applyFill="1" applyBorder="1" applyAlignment="1" applyProtection="1">
      <alignment vertical="top" wrapText="1"/>
    </xf>
    <xf numFmtId="17" fontId="0" fillId="0" borderId="1" xfId="0" applyNumberFormat="1" applyBorder="1" applyAlignment="1" applyProtection="1">
      <alignment horizontal="center"/>
    </xf>
    <xf numFmtId="17" fontId="0" fillId="0" borderId="1" xfId="0" applyNumberFormat="1" applyBorder="1" applyProtection="1"/>
    <xf numFmtId="0" fontId="0" fillId="5" borderId="44" xfId="0" applyFill="1" applyBorder="1" applyAlignment="1" applyProtection="1">
      <alignment horizontal="left" vertical="top" wrapText="1"/>
    </xf>
    <xf numFmtId="0" fontId="0" fillId="5" borderId="42" xfId="0" applyFill="1" applyBorder="1" applyAlignment="1" applyProtection="1">
      <alignment horizontal="left" vertical="top" wrapText="1"/>
    </xf>
    <xf numFmtId="0" fontId="13" fillId="11" borderId="22"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4" fillId="11" borderId="44" xfId="0" applyFont="1" applyFill="1" applyBorder="1" applyAlignment="1">
      <alignment horizontal="center" wrapText="1"/>
    </xf>
    <xf numFmtId="0" fontId="14" fillId="11" borderId="42" xfId="0" applyFont="1" applyFill="1" applyBorder="1" applyAlignment="1">
      <alignment horizontal="center" wrapText="1"/>
    </xf>
    <xf numFmtId="0" fontId="14" fillId="11" borderId="25" xfId="0" applyFont="1" applyFill="1" applyBorder="1" applyAlignment="1">
      <alignment horizontal="center" wrapText="1"/>
    </xf>
    <xf numFmtId="0" fontId="14" fillId="11" borderId="26" xfId="0" applyFont="1" applyFill="1" applyBorder="1" applyAlignment="1">
      <alignment horizontal="center" wrapText="1"/>
    </xf>
    <xf numFmtId="0" fontId="14" fillId="11" borderId="56" xfId="0" applyFont="1" applyFill="1" applyBorder="1" applyAlignment="1">
      <alignment horizontal="center" wrapText="1"/>
    </xf>
    <xf numFmtId="0" fontId="14" fillId="11" borderId="48" xfId="0" applyFont="1" applyFill="1" applyBorder="1" applyAlignment="1">
      <alignment horizontal="center" wrapText="1"/>
    </xf>
  </cellXfs>
  <cellStyles count="2">
    <cellStyle name="Normální" xfId="0" builtinId="0"/>
    <cellStyle name="Procenta" xfId="1" builtinId="5"/>
  </cellStyles>
  <dxfs count="63">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ont>
        <color theme="0" tint="-0.24994659260841701"/>
      </font>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ont>
        <color theme="0" tint="-0.24994659260841701"/>
      </font>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ont>
        <color theme="0" tint="-0.24994659260841701"/>
      </font>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ont>
        <color theme="0" tint="-0.24994659260841701"/>
      </font>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ont>
        <color theme="0" tint="-0.24994659260841701"/>
      </font>
    </dxf>
    <dxf>
      <fill>
        <patternFill>
          <bgColor rgb="FF92D050"/>
        </patternFill>
      </fill>
    </dxf>
    <dxf>
      <fill>
        <patternFill>
          <bgColor theme="9" tint="0.59996337778862885"/>
        </patternFill>
      </fill>
    </dxf>
    <dxf>
      <fill>
        <patternFill>
          <bgColor rgb="FFFFFF66"/>
        </patternFill>
      </fill>
    </dxf>
    <dxf>
      <fill>
        <patternFill>
          <bgColor rgb="FFFFD581"/>
        </patternFill>
      </fill>
    </dxf>
    <dxf>
      <fill>
        <patternFill>
          <bgColor theme="5" tint="0.39994506668294322"/>
        </patternFill>
      </fill>
    </dxf>
    <dxf>
      <fill>
        <patternFill>
          <bgColor rgb="FFED7B7B"/>
        </patternFill>
      </fill>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FFD581"/>
      <color rgb="FFFFFF00"/>
      <color rgb="FFFFFF66"/>
      <color rgb="FFE7FD77"/>
      <color rgb="FFCCFF66"/>
      <color rgb="FFED7B7B"/>
      <color rgb="FFFFED0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Výsledky auditu</a:t>
            </a:r>
          </a:p>
        </c:rich>
      </c:tx>
      <c:overlay val="0"/>
      <c:spPr>
        <a:noFill/>
        <a:ln>
          <a:noFill/>
        </a:ln>
        <a:effectLst/>
      </c:spPr>
    </c:title>
    <c:autoTitleDeleted val="0"/>
    <c:plotArea>
      <c:layout>
        <c:manualLayout>
          <c:layoutTarget val="inner"/>
          <c:xMode val="edge"/>
          <c:yMode val="edge"/>
          <c:x val="0.15132036985792627"/>
          <c:y val="8.6383810171685782E-2"/>
          <c:w val="0.83496147624225892"/>
          <c:h val="0.4408293234692508"/>
        </c:manualLayout>
      </c:layout>
      <c:barChart>
        <c:barDir val="col"/>
        <c:grouping val="clustered"/>
        <c:varyColors val="0"/>
        <c:ser>
          <c:idx val="0"/>
          <c:order val="0"/>
          <c:tx>
            <c:strRef>
              <c:f>'Prehled vysledku'!$B$1</c:f>
              <c:strCache>
                <c:ptCount val="1"/>
                <c:pt idx="0">
                  <c:v>Vlastní hodnocení</c:v>
                </c:pt>
              </c:strCache>
            </c:strRef>
          </c:tx>
          <c:spPr>
            <a:solidFill>
              <a:schemeClr val="accent5">
                <a:lumMod val="40000"/>
                <a:lumOff val="60000"/>
              </a:schemeClr>
            </a:solidFill>
            <a:ln>
              <a:noFill/>
            </a:ln>
            <a:effectLst/>
          </c:spPr>
          <c:invertIfNegative val="0"/>
          <c:cat>
            <c:strRef>
              <c:f>'Prehled vysledku'!$A$2:$A$18</c:f>
              <c:strCache>
                <c:ptCount val="17"/>
                <c:pt idx="0">
                  <c:v>Celkem podle jednotlivých otázek</c:v>
                </c:pt>
                <c:pt idx="1">
                  <c:v>Celkem - průměr skupin</c:v>
                </c:pt>
                <c:pt idx="2">
                  <c:v>1. Závazek vedení a systém řízení BOZP</c:v>
                </c:pt>
                <c:pt idx="3">
                  <c:v>2. Soulad s právními předpisy - celkem</c:v>
                </c:pt>
                <c:pt idx="4">
                  <c:v>3. Organizace dětí a práce - celkem</c:v>
                </c:pt>
                <c:pt idx="5">
                  <c:v>4. Bezpečný design budova - celkem</c:v>
                </c:pt>
                <c:pt idx="6">
                  <c:v>5. Bezpečný design nábytek a vnitřní vybavení - celkem</c:v>
                </c:pt>
                <c:pt idx="7">
                  <c:v>6. Bezpečný design hračky a pomůcky - celkem</c:v>
                </c:pt>
                <c:pt idx="8">
                  <c:v>7. Bezpečný design zahrada/ venkovní areál - celkem</c:v>
                </c:pt>
                <c:pt idx="9">
                  <c:v>8. Organizace vycházek - celkem</c:v>
                </c:pt>
                <c:pt idx="10">
                  <c:v>9. Kuchyně a distribuce pokrmů - celkem</c:v>
                </c:pt>
                <c:pt idx="11">
                  <c:v>10. Vsup do budovy/security - celkem</c:v>
                </c:pt>
                <c:pt idx="12">
                  <c:v>11. Hodnocení rizik - celekm</c:v>
                </c:pt>
                <c:pt idx="13">
                  <c:v>12. Prevence  šikany</c:v>
                </c:pt>
                <c:pt idx="14">
                  <c:v>13. Vyhrazená technická zařízení   - celkem</c:v>
                </c:pt>
                <c:pt idx="15">
                  <c:v>14. Chemické látky - celkem</c:v>
                </c:pt>
                <c:pt idx="16">
                  <c:v>15. Práce za tepla  - celkem</c:v>
                </c:pt>
              </c:strCache>
            </c:strRef>
          </c:cat>
          <c:val>
            <c:numRef>
              <c:f>'Prehled vysledku'!$B$2:$B$18</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7D56-4A36-8A73-4CEF977F5F86}"/>
            </c:ext>
          </c:extLst>
        </c:ser>
        <c:ser>
          <c:idx val="1"/>
          <c:order val="1"/>
          <c:tx>
            <c:strRef>
              <c:f>'Prehled vysledku'!$C$1</c:f>
              <c:strCache>
                <c:ptCount val="1"/>
                <c:pt idx="0">
                  <c:v>Audit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'Prehled vysledku'!$A$2:$A$18</c:f>
              <c:strCache>
                <c:ptCount val="17"/>
                <c:pt idx="0">
                  <c:v>Celkem podle jednotlivých otázek</c:v>
                </c:pt>
                <c:pt idx="1">
                  <c:v>Celkem - průměr skupin</c:v>
                </c:pt>
                <c:pt idx="2">
                  <c:v>1. Závazek vedení a systém řízení BOZP</c:v>
                </c:pt>
                <c:pt idx="3">
                  <c:v>2. Soulad s právními předpisy - celkem</c:v>
                </c:pt>
                <c:pt idx="4">
                  <c:v>3. Organizace dětí a práce - celkem</c:v>
                </c:pt>
                <c:pt idx="5">
                  <c:v>4. Bezpečný design budova - celkem</c:v>
                </c:pt>
                <c:pt idx="6">
                  <c:v>5. Bezpečný design nábytek a vnitřní vybavení - celkem</c:v>
                </c:pt>
                <c:pt idx="7">
                  <c:v>6. Bezpečný design hračky a pomůcky - celkem</c:v>
                </c:pt>
                <c:pt idx="8">
                  <c:v>7. Bezpečný design zahrada/ venkovní areál - celkem</c:v>
                </c:pt>
                <c:pt idx="9">
                  <c:v>8. Organizace vycházek - celkem</c:v>
                </c:pt>
                <c:pt idx="10">
                  <c:v>9. Kuchyně a distribuce pokrmů - celkem</c:v>
                </c:pt>
                <c:pt idx="11">
                  <c:v>10. Vsup do budovy/security - celkem</c:v>
                </c:pt>
                <c:pt idx="12">
                  <c:v>11. Hodnocení rizik - celekm</c:v>
                </c:pt>
                <c:pt idx="13">
                  <c:v>12. Prevence  šikany</c:v>
                </c:pt>
                <c:pt idx="14">
                  <c:v>13. Vyhrazená technická zařízení   - celkem</c:v>
                </c:pt>
                <c:pt idx="15">
                  <c:v>14. Chemické látky - celkem</c:v>
                </c:pt>
                <c:pt idx="16">
                  <c:v>15. Práce za tepla  - celkem</c:v>
                </c:pt>
              </c:strCache>
            </c:strRef>
          </c:cat>
          <c:val>
            <c:numRef>
              <c:f>'Prehled vysledku'!$C$2:$C$18</c:f>
              <c:numCache>
                <c:formatCode>0%</c:formatCode>
                <c:ptCount val="17"/>
                <c:pt idx="0">
                  <c:v>0.78912386706948645</c:v>
                </c:pt>
                <c:pt idx="1">
                  <c:v>0.79033456173456185</c:v>
                </c:pt>
                <c:pt idx="2">
                  <c:v>0.56923076923076921</c:v>
                </c:pt>
                <c:pt idx="3">
                  <c:v>0.72</c:v>
                </c:pt>
                <c:pt idx="4">
                  <c:v>0.66666666666666663</c:v>
                </c:pt>
                <c:pt idx="5">
                  <c:v>0.90400000000000003</c:v>
                </c:pt>
                <c:pt idx="6">
                  <c:v>0.7142857142857143</c:v>
                </c:pt>
                <c:pt idx="7">
                  <c:v>0.93846153846153846</c:v>
                </c:pt>
                <c:pt idx="8">
                  <c:v>0.86</c:v>
                </c:pt>
                <c:pt idx="9">
                  <c:v>1</c:v>
                </c:pt>
                <c:pt idx="10">
                  <c:v>1</c:v>
                </c:pt>
                <c:pt idx="11">
                  <c:v>0.88</c:v>
                </c:pt>
                <c:pt idx="12">
                  <c:v>0.64</c:v>
                </c:pt>
                <c:pt idx="13">
                  <c:v>0.93181818181818177</c:v>
                </c:pt>
                <c:pt idx="14">
                  <c:v>0.97499999999999998</c:v>
                </c:pt>
                <c:pt idx="15">
                  <c:v>0.65555555555555556</c:v>
                </c:pt>
                <c:pt idx="16">
                  <c:v>0.4</c:v>
                </c:pt>
              </c:numCache>
            </c:numRef>
          </c:val>
          <c:extLst xmlns:c16r2="http://schemas.microsoft.com/office/drawing/2015/06/chart">
            <c:ext xmlns:c16="http://schemas.microsoft.com/office/drawing/2014/chart" uri="{C3380CC4-5D6E-409C-BE32-E72D297353CC}">
              <c16:uniqueId val="{00000001-7D56-4A36-8A73-4CEF977F5F86}"/>
            </c:ext>
          </c:extLst>
        </c:ser>
        <c:dLbls>
          <c:showLegendKey val="0"/>
          <c:showVal val="0"/>
          <c:showCatName val="0"/>
          <c:showSerName val="0"/>
          <c:showPercent val="0"/>
          <c:showBubbleSize val="0"/>
        </c:dLbls>
        <c:gapWidth val="219"/>
        <c:overlap val="-27"/>
        <c:axId val="200271360"/>
        <c:axId val="200272896"/>
      </c:barChart>
      <c:catAx>
        <c:axId val="20027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cs-CZ"/>
          </a:p>
        </c:txPr>
        <c:crossAx val="200272896"/>
        <c:crosses val="autoZero"/>
        <c:auto val="1"/>
        <c:lblAlgn val="ctr"/>
        <c:lblOffset val="100"/>
        <c:noMultiLvlLbl val="0"/>
      </c:catAx>
      <c:valAx>
        <c:axId val="20027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cs-CZ"/>
          </a:p>
        </c:txPr>
        <c:crossAx val="20027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5127171</xdr:colOff>
      <xdr:row>0</xdr:row>
      <xdr:rowOff>70758</xdr:rowOff>
    </xdr:from>
    <xdr:to>
      <xdr:col>2</xdr:col>
      <xdr:colOff>4903</xdr:colOff>
      <xdr:row>0</xdr:row>
      <xdr:rowOff>908957</xdr:rowOff>
    </xdr:to>
    <xdr:pic>
      <xdr:nvPicPr>
        <xdr:cNvPr id="4" name="Obrázek 3">
          <a:extLst>
            <a:ext uri="{FF2B5EF4-FFF2-40B4-BE49-F238E27FC236}">
              <a16:creationId xmlns:a16="http://schemas.microsoft.com/office/drawing/2014/main" xmlns="" id="{9A9FC9FC-BACD-4EF2-913B-CBE412CE4FAD}"/>
            </a:ext>
          </a:extLst>
        </xdr:cNvPr>
        <xdr:cNvPicPr>
          <a:picLocks noChangeAspect="1"/>
        </xdr:cNvPicPr>
      </xdr:nvPicPr>
      <xdr:blipFill>
        <a:blip xmlns:r="http://schemas.openxmlformats.org/officeDocument/2006/relationships" r:embed="rId1"/>
        <a:stretch>
          <a:fillRect/>
        </a:stretch>
      </xdr:blipFill>
      <xdr:spPr>
        <a:xfrm>
          <a:off x="5529942" y="70758"/>
          <a:ext cx="742751" cy="838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108858</xdr:colOff>
      <xdr:row>0</xdr:row>
      <xdr:rowOff>65316</xdr:rowOff>
    </xdr:from>
    <xdr:to>
      <xdr:col>19</xdr:col>
      <xdr:colOff>16329</xdr:colOff>
      <xdr:row>17</xdr:row>
      <xdr:rowOff>13854</xdr:rowOff>
    </xdr:to>
    <xdr:graphicFrame macro="">
      <xdr:nvGraphicFramePr>
        <xdr:cNvPr id="2" name="Graf 1">
          <a:extLst>
            <a:ext uri="{FF2B5EF4-FFF2-40B4-BE49-F238E27FC236}">
              <a16:creationId xmlns:a16="http://schemas.microsoft.com/office/drawing/2014/main" xmlns="" id="{007AD9B8-7292-47D6-AE77-B6BA7B6E5A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326570</xdr:colOff>
      <xdr:row>5</xdr:row>
      <xdr:rowOff>157843</xdr:rowOff>
    </xdr:from>
    <xdr:to>
      <xdr:col>18</xdr:col>
      <xdr:colOff>380999</xdr:colOff>
      <xdr:row>5</xdr:row>
      <xdr:rowOff>168729</xdr:rowOff>
    </xdr:to>
    <xdr:cxnSp macro="">
      <xdr:nvCxnSpPr>
        <xdr:cNvPr id="4" name="Přímá spojnice 3">
          <a:extLst>
            <a:ext uri="{FF2B5EF4-FFF2-40B4-BE49-F238E27FC236}">
              <a16:creationId xmlns:a16="http://schemas.microsoft.com/office/drawing/2014/main" xmlns="" id="{55BB277E-6E0F-4FEE-87FF-49818813B792}"/>
            </a:ext>
          </a:extLst>
        </xdr:cNvPr>
        <xdr:cNvCxnSpPr/>
      </xdr:nvCxnSpPr>
      <xdr:spPr>
        <a:xfrm>
          <a:off x="8757556" y="1910443"/>
          <a:ext cx="8403772" cy="10886"/>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16</xdr:col>
      <xdr:colOff>620486</xdr:colOff>
      <xdr:row>13</xdr:row>
      <xdr:rowOff>48985</xdr:rowOff>
    </xdr:from>
    <xdr:to>
      <xdr:col>18</xdr:col>
      <xdr:colOff>469391</xdr:colOff>
      <xdr:row>16</xdr:row>
      <xdr:rowOff>250371</xdr:rowOff>
    </xdr:to>
    <xdr:pic>
      <xdr:nvPicPr>
        <xdr:cNvPr id="3" name="Obrázek 2">
          <a:extLst>
            <a:ext uri="{FF2B5EF4-FFF2-40B4-BE49-F238E27FC236}">
              <a16:creationId xmlns:a16="http://schemas.microsoft.com/office/drawing/2014/main" xmlns="" id="{84984A2B-7A27-4122-8E39-2F36DE71DB4C}"/>
            </a:ext>
          </a:extLst>
        </xdr:cNvPr>
        <xdr:cNvPicPr>
          <a:picLocks noChangeAspect="1"/>
        </xdr:cNvPicPr>
      </xdr:nvPicPr>
      <xdr:blipFill>
        <a:blip xmlns:r="http://schemas.openxmlformats.org/officeDocument/2006/relationships" r:embed="rId2"/>
        <a:stretch>
          <a:fillRect/>
        </a:stretch>
      </xdr:blipFill>
      <xdr:spPr>
        <a:xfrm>
          <a:off x="16116300" y="4675414"/>
          <a:ext cx="1133420" cy="127907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8"/>
  <sheetViews>
    <sheetView tabSelected="1" zoomScale="70" zoomScaleNormal="70" workbookViewId="0">
      <pane xSplit="5" ySplit="2" topLeftCell="F6" activePane="bottomRight" state="frozen"/>
      <selection pane="topRight" activeCell="E1" sqref="E1"/>
      <selection pane="bottomLeft" activeCell="A4" sqref="A4"/>
      <selection pane="bottomRight" activeCell="U183" sqref="U183"/>
    </sheetView>
  </sheetViews>
  <sheetFormatPr defaultRowHeight="15" x14ac:dyDescent="0.25"/>
  <cols>
    <col min="1" max="1" width="5.5703125" style="59" customWidth="1"/>
    <col min="2" max="2" width="82" style="59" customWidth="1"/>
    <col min="3" max="3" width="7.7109375" style="65" customWidth="1"/>
    <col min="4" max="4" width="4.85546875" style="59" hidden="1" customWidth="1"/>
    <col min="5" max="5" width="4.85546875" style="59" customWidth="1"/>
    <col min="6" max="6" width="4" style="59" customWidth="1"/>
    <col min="7" max="7" width="2.85546875" style="59" hidden="1" customWidth="1"/>
    <col min="8" max="8" width="3.140625" style="59" hidden="1" customWidth="1"/>
    <col min="9" max="9" width="4.85546875" style="59" hidden="1" customWidth="1"/>
    <col min="10" max="10" width="4.85546875" style="59" customWidth="1"/>
    <col min="11" max="11" width="5.28515625" style="66" hidden="1" customWidth="1"/>
    <col min="12" max="12" width="4.85546875" style="78" customWidth="1"/>
    <col min="13" max="13" width="4.5703125" style="82" hidden="1" customWidth="1"/>
    <col min="14" max="15" width="6" style="59" hidden="1" customWidth="1"/>
    <col min="16" max="17" width="6" style="59" customWidth="1"/>
    <col min="18" max="19" width="4.7109375" style="67" customWidth="1"/>
    <col min="20" max="20" width="57.42578125" style="98" customWidth="1"/>
    <col min="21" max="21" width="48.42578125" customWidth="1"/>
    <col min="22" max="22" width="4.28515625" customWidth="1"/>
    <col min="23" max="23" width="8.85546875" style="2"/>
    <col min="24" max="24" width="13" customWidth="1"/>
  </cols>
  <sheetData>
    <row r="1" spans="1:26" s="1" customFormat="1" ht="117.6" customHeight="1" thickBot="1" x14ac:dyDescent="0.3">
      <c r="A1" s="112" t="s">
        <v>293</v>
      </c>
      <c r="B1" s="113" t="s">
        <v>289</v>
      </c>
      <c r="C1" s="114" t="s">
        <v>294</v>
      </c>
      <c r="D1" s="115" t="s">
        <v>399</v>
      </c>
      <c r="E1" s="101" t="s">
        <v>400</v>
      </c>
      <c r="F1" s="116" t="s">
        <v>250</v>
      </c>
      <c r="G1" s="115" t="s">
        <v>304</v>
      </c>
      <c r="H1" s="101" t="s">
        <v>305</v>
      </c>
      <c r="I1" s="115" t="s">
        <v>306</v>
      </c>
      <c r="J1" s="101" t="s">
        <v>307</v>
      </c>
      <c r="K1" s="116" t="s">
        <v>401</v>
      </c>
      <c r="L1" s="117" t="s">
        <v>444</v>
      </c>
      <c r="M1" s="118" t="s">
        <v>363</v>
      </c>
      <c r="N1" s="119" t="s">
        <v>77</v>
      </c>
      <c r="O1" s="120" t="s">
        <v>78</v>
      </c>
      <c r="P1" s="35" t="s">
        <v>79</v>
      </c>
      <c r="Q1" s="121" t="s">
        <v>80</v>
      </c>
      <c r="R1" s="122" t="s">
        <v>252</v>
      </c>
      <c r="S1" s="123" t="s">
        <v>253</v>
      </c>
      <c r="T1" s="124" t="s">
        <v>81</v>
      </c>
      <c r="U1" s="4" t="s">
        <v>82</v>
      </c>
      <c r="V1" s="5" t="s">
        <v>85</v>
      </c>
      <c r="W1" s="6" t="s">
        <v>83</v>
      </c>
      <c r="X1" s="7" t="s">
        <v>84</v>
      </c>
      <c r="Y1" s="3"/>
      <c r="Z1" s="92" t="s">
        <v>320</v>
      </c>
    </row>
    <row r="2" spans="1:26" s="53" customFormat="1" ht="17.649999999999999" customHeight="1" thickBot="1" x14ac:dyDescent="0.3">
      <c r="A2" s="84" t="s">
        <v>310</v>
      </c>
      <c r="B2" s="47"/>
      <c r="C2" s="85">
        <f>M3/166</f>
        <v>1</v>
      </c>
      <c r="D2" s="48">
        <f>D3+D16+D31+D41+D54+D69+D78+D96+D103+D109+D116+D135+D145+D162+D173</f>
        <v>0</v>
      </c>
      <c r="E2" s="48">
        <f>E3+E16+E31+E41+E54+E69+E78+E96+E103+E109+E116+E135+E145+E162+E173</f>
        <v>667</v>
      </c>
      <c r="F2" s="48" t="s">
        <v>251</v>
      </c>
      <c r="G2" s="48">
        <f t="shared" ref="G2:L2" si="0">G3+G16+G31+G41+G54+G69+G78+G96+G103+G109+G116+G135+G145+G162+G173</f>
        <v>0</v>
      </c>
      <c r="H2" s="48">
        <f t="shared" si="0"/>
        <v>1306</v>
      </c>
      <c r="I2" s="48">
        <f t="shared" si="0"/>
        <v>0</v>
      </c>
      <c r="J2" s="48">
        <f t="shared" si="0"/>
        <v>1306</v>
      </c>
      <c r="K2" s="48">
        <f t="shared" si="0"/>
        <v>1755</v>
      </c>
      <c r="L2" s="48">
        <f t="shared" si="0"/>
        <v>1655</v>
      </c>
      <c r="M2" s="80"/>
      <c r="N2" s="79">
        <f>G2/K2</f>
        <v>0</v>
      </c>
      <c r="O2" s="19">
        <f>G2/L2</f>
        <v>0</v>
      </c>
      <c r="P2" s="18">
        <f>H2/K2</f>
        <v>0.74415954415954411</v>
      </c>
      <c r="Q2" s="27">
        <f>J2/L2</f>
        <v>0.78912386706948645</v>
      </c>
      <c r="R2" s="48">
        <f>R3+R16+R31+R41+R54+R69+R78+R96+R103+R109+R116+R135+R145+R162+R173</f>
        <v>177</v>
      </c>
      <c r="S2" s="49">
        <f>S3+S16+S31+S41+S54+S69+S78+S96+S103+S109+S116+S135+S145+S162+S173</f>
        <v>349</v>
      </c>
      <c r="T2" s="96"/>
      <c r="U2" s="50"/>
      <c r="V2" s="51"/>
      <c r="W2" s="51"/>
      <c r="X2" s="52"/>
    </row>
    <row r="3" spans="1:26" s="56" customFormat="1" ht="17.649999999999999" customHeight="1" thickBot="1" x14ac:dyDescent="0.3">
      <c r="A3" s="54" t="s">
        <v>207</v>
      </c>
      <c r="B3" s="55"/>
      <c r="C3" s="34">
        <f>COUNTA(C4:C183)</f>
        <v>7</v>
      </c>
      <c r="D3" s="16">
        <f>SUM(D4:D15)</f>
        <v>0</v>
      </c>
      <c r="E3" s="17">
        <f>SUM(E4:E15)</f>
        <v>30</v>
      </c>
      <c r="F3" s="17" t="s">
        <v>251</v>
      </c>
      <c r="G3" s="17">
        <f t="shared" ref="G3:J3" si="1">SUM(G4:G15)</f>
        <v>0</v>
      </c>
      <c r="H3" s="17">
        <f t="shared" si="1"/>
        <v>74</v>
      </c>
      <c r="I3" s="17">
        <f t="shared" si="1"/>
        <v>0</v>
      </c>
      <c r="J3" s="17">
        <f t="shared" si="1"/>
        <v>74</v>
      </c>
      <c r="K3" s="17">
        <f>SUM(K4:K15)</f>
        <v>145</v>
      </c>
      <c r="L3" s="22">
        <f>SUM(L4:L15)</f>
        <v>130</v>
      </c>
      <c r="M3" s="83">
        <f>SUM(M4:M183)</f>
        <v>166</v>
      </c>
      <c r="N3" s="79">
        <f>G3/K3</f>
        <v>0</v>
      </c>
      <c r="O3" s="19">
        <f>G3/L3</f>
        <v>0</v>
      </c>
      <c r="P3" s="18">
        <f>H3/K3</f>
        <v>0.51034482758620692</v>
      </c>
      <c r="Q3" s="27">
        <f>J3/L3</f>
        <v>0.56923076923076921</v>
      </c>
      <c r="R3" s="34">
        <f>SUM(R4:R15)</f>
        <v>25</v>
      </c>
      <c r="S3" s="17">
        <f>SUM(S4:S15)</f>
        <v>56</v>
      </c>
      <c r="T3" s="97"/>
      <c r="U3" s="105"/>
      <c r="V3" s="106"/>
      <c r="W3" s="107"/>
      <c r="X3" s="105"/>
    </row>
    <row r="4" spans="1:26" s="11" customFormat="1" ht="152.44999999999999" customHeight="1" x14ac:dyDescent="0.25">
      <c r="A4" s="125" t="s">
        <v>86</v>
      </c>
      <c r="B4" s="126" t="s">
        <v>295</v>
      </c>
      <c r="C4" s="127"/>
      <c r="D4" s="128"/>
      <c r="E4" s="102">
        <v>2</v>
      </c>
      <c r="F4" s="24">
        <v>3</v>
      </c>
      <c r="G4" s="74">
        <f t="shared" ref="G4:G7" si="2">D4*$F4</f>
        <v>0</v>
      </c>
      <c r="H4" s="73">
        <f t="shared" ref="H4:H7" si="3">E4*$F4</f>
        <v>6</v>
      </c>
      <c r="I4" s="74">
        <f>IF(C4="x","",G4)</f>
        <v>0</v>
      </c>
      <c r="J4" s="73">
        <f>IF(C4="x","",H4)</f>
        <v>6</v>
      </c>
      <c r="K4" s="12">
        <f>F4*5</f>
        <v>15</v>
      </c>
      <c r="L4" s="13">
        <f t="shared" ref="L4:L15" si="4">IF(C4="x",0,K4)</f>
        <v>15</v>
      </c>
      <c r="M4" s="81">
        <f t="shared" ref="M4:M7" si="5">IF(C4="x",1,(IF(E4="","",1)))</f>
        <v>1</v>
      </c>
      <c r="N4" s="25"/>
      <c r="O4" s="15"/>
      <c r="P4" s="14"/>
      <c r="Q4" s="25"/>
      <c r="R4" s="28">
        <f>IF(C4="x","",5-E4)</f>
        <v>3</v>
      </c>
      <c r="S4" s="29">
        <f t="shared" ref="S4:S15" si="6">IF(C4="x","",L4-J4)</f>
        <v>9</v>
      </c>
      <c r="T4" s="104" t="s">
        <v>441</v>
      </c>
      <c r="U4" s="173" t="s">
        <v>494</v>
      </c>
      <c r="V4" s="109"/>
      <c r="W4" s="188">
        <v>43525</v>
      </c>
      <c r="X4" s="175" t="s">
        <v>500</v>
      </c>
    </row>
    <row r="5" spans="1:26" s="11" customFormat="1" ht="294.39999999999998" customHeight="1" x14ac:dyDescent="0.25">
      <c r="A5" s="129" t="s">
        <v>87</v>
      </c>
      <c r="B5" s="130" t="s">
        <v>209</v>
      </c>
      <c r="C5" s="131"/>
      <c r="D5" s="132"/>
      <c r="E5" s="103">
        <v>2</v>
      </c>
      <c r="F5" s="24">
        <v>3</v>
      </c>
      <c r="G5" s="74">
        <f t="shared" si="2"/>
        <v>0</v>
      </c>
      <c r="H5" s="73">
        <f t="shared" si="3"/>
        <v>6</v>
      </c>
      <c r="I5" s="74">
        <f t="shared" ref="I5" si="7">IF(C5="x","",G5)</f>
        <v>0</v>
      </c>
      <c r="J5" s="73">
        <f t="shared" ref="J5" si="8">IF(C5="x","",H5)</f>
        <v>6</v>
      </c>
      <c r="K5" s="12">
        <f t="shared" ref="K5:K68" si="9">F5*5</f>
        <v>15</v>
      </c>
      <c r="L5" s="13">
        <f t="shared" si="4"/>
        <v>15</v>
      </c>
      <c r="M5" s="81">
        <f t="shared" si="5"/>
        <v>1</v>
      </c>
      <c r="N5" s="25"/>
      <c r="O5" s="15"/>
      <c r="P5" s="14"/>
      <c r="Q5" s="25"/>
      <c r="R5" s="30">
        <f t="shared" ref="R5:R68" si="10">IF(C5="x","",5-E5)</f>
        <v>3</v>
      </c>
      <c r="S5" s="31">
        <f t="shared" si="6"/>
        <v>9</v>
      </c>
      <c r="T5" s="104" t="s">
        <v>442</v>
      </c>
      <c r="U5" s="172" t="s">
        <v>471</v>
      </c>
      <c r="V5" s="109"/>
      <c r="W5" s="188">
        <v>43525</v>
      </c>
      <c r="X5" s="175" t="s">
        <v>500</v>
      </c>
    </row>
    <row r="6" spans="1:26" s="11" customFormat="1" ht="79.5" customHeight="1" x14ac:dyDescent="0.25">
      <c r="A6" s="129" t="s">
        <v>88</v>
      </c>
      <c r="B6" s="130" t="s">
        <v>364</v>
      </c>
      <c r="C6" s="133"/>
      <c r="D6" s="132"/>
      <c r="E6" s="103">
        <v>3</v>
      </c>
      <c r="F6" s="24">
        <v>3</v>
      </c>
      <c r="G6" s="74">
        <f t="shared" si="2"/>
        <v>0</v>
      </c>
      <c r="H6" s="73">
        <f t="shared" si="3"/>
        <v>9</v>
      </c>
      <c r="I6" s="74">
        <f t="shared" ref="I6:I70" si="11">IF(C6="x","",G6)</f>
        <v>0</v>
      </c>
      <c r="J6" s="73">
        <f t="shared" ref="J6:J70" si="12">IF(C6="x","",H6)</f>
        <v>9</v>
      </c>
      <c r="K6" s="70">
        <f t="shared" si="9"/>
        <v>15</v>
      </c>
      <c r="L6" s="13">
        <f t="shared" si="4"/>
        <v>15</v>
      </c>
      <c r="M6" s="81">
        <f t="shared" si="5"/>
        <v>1</v>
      </c>
      <c r="N6" s="25"/>
      <c r="O6" s="15"/>
      <c r="P6" s="14"/>
      <c r="Q6" s="25"/>
      <c r="R6" s="30">
        <f t="shared" si="10"/>
        <v>2</v>
      </c>
      <c r="S6" s="31">
        <f t="shared" si="6"/>
        <v>6</v>
      </c>
      <c r="T6" s="104" t="s">
        <v>443</v>
      </c>
      <c r="U6" s="108"/>
      <c r="V6" s="109"/>
      <c r="W6" s="110"/>
      <c r="X6" s="108"/>
    </row>
    <row r="7" spans="1:26" s="11" customFormat="1" ht="111.4" customHeight="1" x14ac:dyDescent="0.25">
      <c r="A7" s="129" t="s">
        <v>89</v>
      </c>
      <c r="B7" s="130" t="s">
        <v>204</v>
      </c>
      <c r="C7" s="133"/>
      <c r="D7" s="132"/>
      <c r="E7" s="103">
        <v>2</v>
      </c>
      <c r="F7" s="24">
        <v>3</v>
      </c>
      <c r="G7" s="74">
        <f t="shared" si="2"/>
        <v>0</v>
      </c>
      <c r="H7" s="73">
        <f t="shared" si="3"/>
        <v>6</v>
      </c>
      <c r="I7" s="74">
        <f t="shared" si="11"/>
        <v>0</v>
      </c>
      <c r="J7" s="73">
        <f t="shared" si="12"/>
        <v>6</v>
      </c>
      <c r="K7" s="70">
        <f t="shared" si="9"/>
        <v>15</v>
      </c>
      <c r="L7" s="13">
        <f t="shared" si="4"/>
        <v>15</v>
      </c>
      <c r="M7" s="81">
        <f t="shared" si="5"/>
        <v>1</v>
      </c>
      <c r="N7" s="25"/>
      <c r="O7" s="15"/>
      <c r="P7" s="14"/>
      <c r="Q7" s="25"/>
      <c r="R7" s="30">
        <f t="shared" si="10"/>
        <v>3</v>
      </c>
      <c r="S7" s="31">
        <f t="shared" si="6"/>
        <v>9</v>
      </c>
      <c r="T7" s="104" t="s">
        <v>415</v>
      </c>
      <c r="U7" s="172" t="s">
        <v>472</v>
      </c>
      <c r="V7" s="109"/>
      <c r="W7" s="174"/>
      <c r="X7" s="175"/>
    </row>
    <row r="8" spans="1:26" s="11" customFormat="1" ht="51" customHeight="1" x14ac:dyDescent="0.25">
      <c r="A8" s="129" t="s">
        <v>90</v>
      </c>
      <c r="B8" s="130" t="s">
        <v>202</v>
      </c>
      <c r="C8" s="133"/>
      <c r="D8" s="132"/>
      <c r="E8" s="103">
        <v>3</v>
      </c>
      <c r="F8" s="24">
        <v>3</v>
      </c>
      <c r="G8" s="74">
        <f t="shared" ref="G8:G72" si="13">D8*$F8</f>
        <v>0</v>
      </c>
      <c r="H8" s="73">
        <f t="shared" ref="H8:H72" si="14">E8*$F8</f>
        <v>9</v>
      </c>
      <c r="I8" s="74">
        <f t="shared" si="11"/>
        <v>0</v>
      </c>
      <c r="J8" s="73">
        <f t="shared" si="12"/>
        <v>9</v>
      </c>
      <c r="K8" s="70">
        <f t="shared" si="9"/>
        <v>15</v>
      </c>
      <c r="L8" s="13">
        <f t="shared" si="4"/>
        <v>15</v>
      </c>
      <c r="M8" s="81">
        <f>IF(C8="x",1,(IF(E8="","",1)))</f>
        <v>1</v>
      </c>
      <c r="N8" s="25"/>
      <c r="O8" s="15"/>
      <c r="P8" s="14"/>
      <c r="Q8" s="25"/>
      <c r="R8" s="30">
        <f t="shared" si="10"/>
        <v>2</v>
      </c>
      <c r="S8" s="31">
        <f t="shared" si="6"/>
        <v>6</v>
      </c>
      <c r="T8" s="104" t="s">
        <v>445</v>
      </c>
      <c r="U8" s="108"/>
      <c r="V8" s="109"/>
      <c r="W8" s="110"/>
      <c r="X8" s="108"/>
    </row>
    <row r="9" spans="1:26" s="11" customFormat="1" ht="99.95" customHeight="1" x14ac:dyDescent="0.25">
      <c r="A9" s="129" t="s">
        <v>91</v>
      </c>
      <c r="B9" s="130" t="s">
        <v>208</v>
      </c>
      <c r="C9" s="133"/>
      <c r="D9" s="132"/>
      <c r="E9" s="103">
        <v>3</v>
      </c>
      <c r="F9" s="24">
        <v>1</v>
      </c>
      <c r="G9" s="74">
        <f t="shared" si="13"/>
        <v>0</v>
      </c>
      <c r="H9" s="73">
        <f t="shared" si="14"/>
        <v>3</v>
      </c>
      <c r="I9" s="74">
        <f t="shared" si="11"/>
        <v>0</v>
      </c>
      <c r="J9" s="73">
        <f t="shared" si="12"/>
        <v>3</v>
      </c>
      <c r="K9" s="70">
        <f t="shared" si="9"/>
        <v>5</v>
      </c>
      <c r="L9" s="13">
        <f t="shared" si="4"/>
        <v>5</v>
      </c>
      <c r="M9" s="81">
        <f t="shared" ref="M9:M73" si="15">IF(C9="x",1,(IF(E9="","",1)))</f>
        <v>1</v>
      </c>
      <c r="N9" s="25"/>
      <c r="O9" s="15"/>
      <c r="P9" s="14"/>
      <c r="Q9" s="25"/>
      <c r="R9" s="30">
        <f t="shared" si="10"/>
        <v>2</v>
      </c>
      <c r="S9" s="31">
        <f t="shared" si="6"/>
        <v>2</v>
      </c>
      <c r="T9" s="104" t="s">
        <v>416</v>
      </c>
      <c r="U9" s="108"/>
      <c r="V9" s="109"/>
      <c r="W9" s="110"/>
      <c r="X9" s="108"/>
    </row>
    <row r="10" spans="1:26" s="11" customFormat="1" ht="46.5" customHeight="1" x14ac:dyDescent="0.25">
      <c r="A10" s="129" t="s">
        <v>92</v>
      </c>
      <c r="B10" s="130" t="s">
        <v>402</v>
      </c>
      <c r="C10" s="133" t="s">
        <v>409</v>
      </c>
      <c r="D10" s="132"/>
      <c r="E10" s="103"/>
      <c r="F10" s="24">
        <v>3</v>
      </c>
      <c r="G10" s="74">
        <f t="shared" si="13"/>
        <v>0</v>
      </c>
      <c r="H10" s="73">
        <f t="shared" si="14"/>
        <v>0</v>
      </c>
      <c r="I10" s="74" t="str">
        <f t="shared" si="11"/>
        <v/>
      </c>
      <c r="J10" s="73" t="str">
        <f t="shared" si="12"/>
        <v/>
      </c>
      <c r="K10" s="70">
        <f t="shared" si="9"/>
        <v>15</v>
      </c>
      <c r="L10" s="13">
        <f t="shared" si="4"/>
        <v>0</v>
      </c>
      <c r="M10" s="81">
        <f t="shared" si="15"/>
        <v>1</v>
      </c>
      <c r="N10" s="25"/>
      <c r="O10" s="15"/>
      <c r="P10" s="14"/>
      <c r="Q10" s="25"/>
      <c r="R10" s="30" t="str">
        <f t="shared" ref="R10" si="16">IF(C10="x","",5-E10)</f>
        <v/>
      </c>
      <c r="S10" s="31" t="str">
        <f t="shared" si="6"/>
        <v/>
      </c>
      <c r="T10" s="104"/>
      <c r="U10" s="108"/>
      <c r="V10" s="109"/>
      <c r="W10" s="110"/>
      <c r="X10" s="108"/>
    </row>
    <row r="11" spans="1:26" s="11" customFormat="1" ht="49.9" customHeight="1" x14ac:dyDescent="0.25">
      <c r="A11" s="129" t="s">
        <v>93</v>
      </c>
      <c r="B11" s="130" t="s">
        <v>205</v>
      </c>
      <c r="C11" s="133"/>
      <c r="D11" s="132"/>
      <c r="E11" s="103">
        <v>4</v>
      </c>
      <c r="F11" s="24">
        <v>3</v>
      </c>
      <c r="G11" s="74">
        <f t="shared" si="13"/>
        <v>0</v>
      </c>
      <c r="H11" s="73">
        <f t="shared" si="14"/>
        <v>12</v>
      </c>
      <c r="I11" s="74">
        <f t="shared" si="11"/>
        <v>0</v>
      </c>
      <c r="J11" s="73">
        <f t="shared" si="12"/>
        <v>12</v>
      </c>
      <c r="K11" s="70">
        <f t="shared" si="9"/>
        <v>15</v>
      </c>
      <c r="L11" s="13">
        <f t="shared" si="4"/>
        <v>15</v>
      </c>
      <c r="M11" s="81">
        <f t="shared" si="15"/>
        <v>1</v>
      </c>
      <c r="N11" s="25"/>
      <c r="O11" s="15"/>
      <c r="P11" s="14"/>
      <c r="Q11" s="25"/>
      <c r="R11" s="30">
        <f t="shared" si="10"/>
        <v>1</v>
      </c>
      <c r="S11" s="31">
        <f t="shared" si="6"/>
        <v>3</v>
      </c>
      <c r="T11" s="104" t="s">
        <v>417</v>
      </c>
      <c r="U11" s="108"/>
      <c r="V11" s="109"/>
      <c r="W11" s="110"/>
      <c r="X11" s="108"/>
    </row>
    <row r="12" spans="1:26" s="11" customFormat="1" ht="65.099999999999994" customHeight="1" x14ac:dyDescent="0.25">
      <c r="A12" s="129" t="s">
        <v>94</v>
      </c>
      <c r="B12" s="130" t="s">
        <v>206</v>
      </c>
      <c r="C12" s="133"/>
      <c r="D12" s="132"/>
      <c r="E12" s="103">
        <v>5</v>
      </c>
      <c r="F12" s="24">
        <v>3</v>
      </c>
      <c r="G12" s="74">
        <f t="shared" si="13"/>
        <v>0</v>
      </c>
      <c r="H12" s="73">
        <f t="shared" si="14"/>
        <v>15</v>
      </c>
      <c r="I12" s="74">
        <f t="shared" si="11"/>
        <v>0</v>
      </c>
      <c r="J12" s="73">
        <f t="shared" si="12"/>
        <v>15</v>
      </c>
      <c r="K12" s="70">
        <f t="shared" si="9"/>
        <v>15</v>
      </c>
      <c r="L12" s="13">
        <f t="shared" si="4"/>
        <v>15</v>
      </c>
      <c r="M12" s="81">
        <f t="shared" si="15"/>
        <v>1</v>
      </c>
      <c r="N12" s="25"/>
      <c r="O12" s="15"/>
      <c r="P12" s="14"/>
      <c r="Q12" s="25"/>
      <c r="R12" s="30">
        <f t="shared" si="10"/>
        <v>0</v>
      </c>
      <c r="S12" s="31">
        <f t="shared" si="6"/>
        <v>0</v>
      </c>
      <c r="T12" s="104" t="s">
        <v>410</v>
      </c>
      <c r="U12" s="108"/>
      <c r="V12" s="109"/>
      <c r="W12" s="110"/>
      <c r="X12" s="108"/>
    </row>
    <row r="13" spans="1:26" s="11" customFormat="1" ht="91.15" customHeight="1" x14ac:dyDescent="0.25">
      <c r="A13" s="134" t="s">
        <v>95</v>
      </c>
      <c r="B13" s="135" t="s">
        <v>403</v>
      </c>
      <c r="C13" s="136"/>
      <c r="D13" s="137"/>
      <c r="E13" s="138">
        <v>2</v>
      </c>
      <c r="F13" s="24">
        <v>2</v>
      </c>
      <c r="G13" s="74">
        <f t="shared" si="13"/>
        <v>0</v>
      </c>
      <c r="H13" s="73">
        <f t="shared" si="14"/>
        <v>4</v>
      </c>
      <c r="I13" s="74">
        <f t="shared" si="11"/>
        <v>0</v>
      </c>
      <c r="J13" s="73">
        <f t="shared" si="12"/>
        <v>4</v>
      </c>
      <c r="K13" s="70">
        <f t="shared" si="9"/>
        <v>10</v>
      </c>
      <c r="L13" s="13">
        <f t="shared" si="4"/>
        <v>10</v>
      </c>
      <c r="M13" s="81">
        <f t="shared" si="15"/>
        <v>1</v>
      </c>
      <c r="N13" s="25"/>
      <c r="O13" s="15"/>
      <c r="P13" s="14"/>
      <c r="Q13" s="25"/>
      <c r="R13" s="30">
        <f t="shared" si="10"/>
        <v>3</v>
      </c>
      <c r="S13" s="31">
        <f t="shared" si="6"/>
        <v>6</v>
      </c>
      <c r="T13" s="104" t="s">
        <v>446</v>
      </c>
      <c r="U13" s="172" t="s">
        <v>495</v>
      </c>
      <c r="V13" s="109"/>
      <c r="W13" s="188">
        <v>43525</v>
      </c>
      <c r="X13" s="175" t="s">
        <v>500</v>
      </c>
    </row>
    <row r="14" spans="1:26" s="11" customFormat="1" ht="150.6" customHeight="1" x14ac:dyDescent="0.25">
      <c r="A14" s="134" t="s">
        <v>96</v>
      </c>
      <c r="B14" s="135" t="s">
        <v>404</v>
      </c>
      <c r="C14" s="136"/>
      <c r="D14" s="137"/>
      <c r="E14" s="138">
        <v>2</v>
      </c>
      <c r="F14" s="24">
        <v>1</v>
      </c>
      <c r="G14" s="74">
        <f t="shared" si="13"/>
        <v>0</v>
      </c>
      <c r="H14" s="73">
        <f t="shared" si="14"/>
        <v>2</v>
      </c>
      <c r="I14" s="74">
        <f t="shared" si="11"/>
        <v>0</v>
      </c>
      <c r="J14" s="73">
        <f t="shared" si="12"/>
        <v>2</v>
      </c>
      <c r="K14" s="70">
        <f t="shared" si="9"/>
        <v>5</v>
      </c>
      <c r="L14" s="13">
        <f t="shared" si="4"/>
        <v>5</v>
      </c>
      <c r="M14" s="81">
        <f t="shared" si="15"/>
        <v>1</v>
      </c>
      <c r="N14" s="25"/>
      <c r="O14" s="15"/>
      <c r="P14" s="14"/>
      <c r="Q14" s="25"/>
      <c r="R14" s="30">
        <f t="shared" si="10"/>
        <v>3</v>
      </c>
      <c r="S14" s="31">
        <f t="shared" si="6"/>
        <v>3</v>
      </c>
      <c r="T14" s="104" t="s">
        <v>447</v>
      </c>
      <c r="U14" s="172" t="s">
        <v>496</v>
      </c>
      <c r="V14" s="109"/>
      <c r="W14" s="188">
        <v>43525</v>
      </c>
      <c r="X14" s="175" t="s">
        <v>500</v>
      </c>
    </row>
    <row r="15" spans="1:26" s="11" customFormat="1" ht="134.44999999999999" customHeight="1" thickBot="1" x14ac:dyDescent="0.3">
      <c r="A15" s="139" t="s">
        <v>292</v>
      </c>
      <c r="B15" s="140" t="s">
        <v>405</v>
      </c>
      <c r="C15" s="141"/>
      <c r="D15" s="142"/>
      <c r="E15" s="138">
        <v>2</v>
      </c>
      <c r="F15" s="24">
        <v>1</v>
      </c>
      <c r="G15" s="74">
        <f t="shared" si="13"/>
        <v>0</v>
      </c>
      <c r="H15" s="73">
        <f t="shared" si="14"/>
        <v>2</v>
      </c>
      <c r="I15" s="74">
        <f t="shared" si="11"/>
        <v>0</v>
      </c>
      <c r="J15" s="73">
        <f t="shared" si="12"/>
        <v>2</v>
      </c>
      <c r="K15" s="70">
        <f t="shared" si="9"/>
        <v>5</v>
      </c>
      <c r="L15" s="13">
        <f t="shared" si="4"/>
        <v>5</v>
      </c>
      <c r="M15" s="81">
        <f t="shared" si="15"/>
        <v>1</v>
      </c>
      <c r="N15" s="25"/>
      <c r="O15" s="15"/>
      <c r="P15" s="14"/>
      <c r="Q15" s="25"/>
      <c r="R15" s="30">
        <f t="shared" si="10"/>
        <v>3</v>
      </c>
      <c r="S15" s="31">
        <f t="shared" si="6"/>
        <v>3</v>
      </c>
      <c r="T15" s="104" t="s">
        <v>448</v>
      </c>
      <c r="U15" s="173" t="s">
        <v>473</v>
      </c>
      <c r="V15" s="109"/>
      <c r="W15" s="188">
        <v>43497</v>
      </c>
      <c r="X15" s="175" t="s">
        <v>500</v>
      </c>
    </row>
    <row r="16" spans="1:26" s="59" customFormat="1" ht="15.75" thickBot="1" x14ac:dyDescent="0.3">
      <c r="A16" s="62" t="s">
        <v>210</v>
      </c>
      <c r="B16" s="63"/>
      <c r="C16" s="34"/>
      <c r="D16" s="16">
        <f>SUM(D17:D30)</f>
        <v>0</v>
      </c>
      <c r="E16" s="17">
        <f>SUM(E17:E30)</f>
        <v>52</v>
      </c>
      <c r="F16" s="22" t="s">
        <v>251</v>
      </c>
      <c r="G16" s="71">
        <f t="shared" ref="G16:J16" si="17">SUM(G17:G30)</f>
        <v>0</v>
      </c>
      <c r="H16" s="71">
        <f t="shared" si="17"/>
        <v>90</v>
      </c>
      <c r="I16" s="71">
        <f t="shared" si="17"/>
        <v>0</v>
      </c>
      <c r="J16" s="71">
        <f t="shared" si="17"/>
        <v>90</v>
      </c>
      <c r="K16" s="71">
        <f>SUM(K17:K30)</f>
        <v>125</v>
      </c>
      <c r="L16" s="22">
        <f>SUM(L17:L30)</f>
        <v>125</v>
      </c>
      <c r="M16" s="81"/>
      <c r="N16" s="79">
        <f>G16/K16</f>
        <v>0</v>
      </c>
      <c r="O16" s="19">
        <f>G16/L16</f>
        <v>0</v>
      </c>
      <c r="P16" s="18">
        <f>H16/K16</f>
        <v>0.72</v>
      </c>
      <c r="Q16" s="27">
        <f>J16/L16</f>
        <v>0.72</v>
      </c>
      <c r="R16" s="34">
        <f>SUM(R17:R30)</f>
        <v>18</v>
      </c>
      <c r="S16" s="17">
        <f>SUM(S17:S30)</f>
        <v>35</v>
      </c>
      <c r="T16" s="97"/>
      <c r="U16" s="105"/>
      <c r="V16" s="106"/>
      <c r="W16" s="107"/>
      <c r="X16" s="105"/>
    </row>
    <row r="17" spans="1:27" ht="146.44999999999999" customHeight="1" x14ac:dyDescent="0.25">
      <c r="A17" s="125" t="s">
        <v>97</v>
      </c>
      <c r="B17" s="143" t="s">
        <v>11</v>
      </c>
      <c r="C17" s="144"/>
      <c r="D17" s="145"/>
      <c r="E17" s="21">
        <v>3</v>
      </c>
      <c r="F17" s="21">
        <v>3</v>
      </c>
      <c r="G17" s="74">
        <f t="shared" si="13"/>
        <v>0</v>
      </c>
      <c r="H17" s="73">
        <f t="shared" si="14"/>
        <v>9</v>
      </c>
      <c r="I17" s="74">
        <f t="shared" si="11"/>
        <v>0</v>
      </c>
      <c r="J17" s="73">
        <f t="shared" si="12"/>
        <v>9</v>
      </c>
      <c r="K17" s="70">
        <f t="shared" si="9"/>
        <v>15</v>
      </c>
      <c r="L17" s="13">
        <f t="shared" ref="L17:L23" si="18">IF(C17="x",0,K17)</f>
        <v>15</v>
      </c>
      <c r="M17" s="81">
        <f t="shared" si="15"/>
        <v>1</v>
      </c>
      <c r="N17" s="25"/>
      <c r="O17" s="15"/>
      <c r="P17" s="14"/>
      <c r="Q17" s="25"/>
      <c r="R17" s="30">
        <f t="shared" si="10"/>
        <v>2</v>
      </c>
      <c r="S17" s="31">
        <f t="shared" ref="S17:S30" si="19">IF(C17="x","",L17-J17)</f>
        <v>6</v>
      </c>
      <c r="T17" s="104" t="s">
        <v>449</v>
      </c>
      <c r="U17" s="108"/>
      <c r="V17" s="109"/>
      <c r="W17" s="110"/>
      <c r="X17" s="108"/>
      <c r="Y17" s="8"/>
      <c r="Z17" s="8"/>
      <c r="AA17" s="8"/>
    </row>
    <row r="18" spans="1:27" ht="79.900000000000006" customHeight="1" x14ac:dyDescent="0.25">
      <c r="A18" s="129" t="s">
        <v>98</v>
      </c>
      <c r="B18" s="146" t="s">
        <v>12</v>
      </c>
      <c r="C18" s="147"/>
      <c r="D18" s="145"/>
      <c r="E18" s="21">
        <v>3</v>
      </c>
      <c r="F18" s="21">
        <v>3</v>
      </c>
      <c r="G18" s="74">
        <f t="shared" si="13"/>
        <v>0</v>
      </c>
      <c r="H18" s="73">
        <f t="shared" si="14"/>
        <v>9</v>
      </c>
      <c r="I18" s="74">
        <f t="shared" si="11"/>
        <v>0</v>
      </c>
      <c r="J18" s="73">
        <f t="shared" si="12"/>
        <v>9</v>
      </c>
      <c r="K18" s="148">
        <f t="shared" si="9"/>
        <v>15</v>
      </c>
      <c r="L18" s="149">
        <f t="shared" si="18"/>
        <v>15</v>
      </c>
      <c r="M18" s="81">
        <f t="shared" si="15"/>
        <v>1</v>
      </c>
      <c r="N18" s="25"/>
      <c r="O18" s="15"/>
      <c r="P18" s="14"/>
      <c r="Q18" s="25"/>
      <c r="R18" s="30">
        <f t="shared" si="10"/>
        <v>2</v>
      </c>
      <c r="S18" s="31">
        <f t="shared" si="19"/>
        <v>6</v>
      </c>
      <c r="T18" s="104" t="s">
        <v>450</v>
      </c>
      <c r="U18" s="108"/>
      <c r="V18" s="109"/>
      <c r="W18" s="110"/>
      <c r="X18" s="108"/>
      <c r="Y18" s="8"/>
      <c r="Z18" s="8"/>
      <c r="AA18" s="8"/>
    </row>
    <row r="19" spans="1:27" ht="55.9" customHeight="1" x14ac:dyDescent="0.25">
      <c r="A19" s="129" t="s">
        <v>99</v>
      </c>
      <c r="B19" s="146" t="s">
        <v>13</v>
      </c>
      <c r="C19" s="147"/>
      <c r="D19" s="145"/>
      <c r="E19" s="21">
        <v>3</v>
      </c>
      <c r="F19" s="21">
        <v>1</v>
      </c>
      <c r="G19" s="74">
        <f t="shared" si="13"/>
        <v>0</v>
      </c>
      <c r="H19" s="73">
        <f t="shared" si="14"/>
        <v>3</v>
      </c>
      <c r="I19" s="74">
        <f t="shared" si="11"/>
        <v>0</v>
      </c>
      <c r="J19" s="73">
        <f t="shared" si="12"/>
        <v>3</v>
      </c>
      <c r="K19" s="148">
        <f t="shared" si="9"/>
        <v>5</v>
      </c>
      <c r="L19" s="149">
        <f t="shared" si="18"/>
        <v>5</v>
      </c>
      <c r="M19" s="81">
        <f t="shared" si="15"/>
        <v>1</v>
      </c>
      <c r="N19" s="25"/>
      <c r="O19" s="15"/>
      <c r="P19" s="14"/>
      <c r="Q19" s="25"/>
      <c r="R19" s="30">
        <f t="shared" si="10"/>
        <v>2</v>
      </c>
      <c r="S19" s="31">
        <f t="shared" si="19"/>
        <v>2</v>
      </c>
      <c r="T19" s="104" t="s">
        <v>418</v>
      </c>
      <c r="U19" s="108"/>
      <c r="V19" s="109"/>
      <c r="W19" s="110"/>
      <c r="X19" s="108"/>
      <c r="Y19" s="8"/>
      <c r="Z19" s="8"/>
      <c r="AA19" s="8"/>
    </row>
    <row r="20" spans="1:27" ht="122.1" customHeight="1" x14ac:dyDescent="0.25">
      <c r="A20" s="129" t="s">
        <v>100</v>
      </c>
      <c r="B20" s="146" t="s">
        <v>14</v>
      </c>
      <c r="C20" s="147"/>
      <c r="D20" s="145"/>
      <c r="E20" s="21">
        <v>5</v>
      </c>
      <c r="F20" s="21">
        <v>1</v>
      </c>
      <c r="G20" s="74">
        <f t="shared" si="13"/>
        <v>0</v>
      </c>
      <c r="H20" s="73">
        <f t="shared" si="14"/>
        <v>5</v>
      </c>
      <c r="I20" s="74">
        <f t="shared" si="11"/>
        <v>0</v>
      </c>
      <c r="J20" s="73">
        <f t="shared" si="12"/>
        <v>5</v>
      </c>
      <c r="K20" s="148">
        <f t="shared" si="9"/>
        <v>5</v>
      </c>
      <c r="L20" s="149">
        <f t="shared" si="18"/>
        <v>5</v>
      </c>
      <c r="M20" s="81">
        <f t="shared" si="15"/>
        <v>1</v>
      </c>
      <c r="N20" s="25"/>
      <c r="O20" s="15"/>
      <c r="P20" s="14"/>
      <c r="Q20" s="25"/>
      <c r="R20" s="30">
        <f t="shared" si="10"/>
        <v>0</v>
      </c>
      <c r="S20" s="31">
        <f t="shared" si="19"/>
        <v>0</v>
      </c>
      <c r="T20" s="104" t="s">
        <v>408</v>
      </c>
      <c r="U20" s="108"/>
      <c r="V20" s="109"/>
      <c r="W20" s="110"/>
      <c r="X20" s="108"/>
      <c r="Y20" s="8"/>
      <c r="Z20" s="8"/>
      <c r="AA20" s="8"/>
    </row>
    <row r="21" spans="1:27" ht="22.9" customHeight="1" x14ac:dyDescent="0.25">
      <c r="A21" s="129" t="s">
        <v>101</v>
      </c>
      <c r="B21" s="146" t="s">
        <v>15</v>
      </c>
      <c r="C21" s="147"/>
      <c r="D21" s="145"/>
      <c r="E21" s="21">
        <v>5</v>
      </c>
      <c r="F21" s="21">
        <v>1</v>
      </c>
      <c r="G21" s="74">
        <f t="shared" si="13"/>
        <v>0</v>
      </c>
      <c r="H21" s="73">
        <f t="shared" si="14"/>
        <v>5</v>
      </c>
      <c r="I21" s="74">
        <f t="shared" si="11"/>
        <v>0</v>
      </c>
      <c r="J21" s="73">
        <f t="shared" si="12"/>
        <v>5</v>
      </c>
      <c r="K21" s="148">
        <f t="shared" si="9"/>
        <v>5</v>
      </c>
      <c r="L21" s="149">
        <f t="shared" si="18"/>
        <v>5</v>
      </c>
      <c r="M21" s="81">
        <f t="shared" si="15"/>
        <v>1</v>
      </c>
      <c r="N21" s="25"/>
      <c r="O21" s="15"/>
      <c r="P21" s="14"/>
      <c r="Q21" s="25"/>
      <c r="R21" s="30">
        <f t="shared" si="10"/>
        <v>0</v>
      </c>
      <c r="S21" s="31">
        <f t="shared" si="19"/>
        <v>0</v>
      </c>
      <c r="T21" s="97" t="s">
        <v>408</v>
      </c>
      <c r="U21" s="108"/>
      <c r="V21" s="109"/>
      <c r="W21" s="110"/>
      <c r="X21" s="108"/>
      <c r="Y21" s="8"/>
      <c r="Z21" s="8"/>
      <c r="AA21" s="8"/>
    </row>
    <row r="22" spans="1:27" ht="18.95" customHeight="1" x14ac:dyDescent="0.25">
      <c r="A22" s="129" t="s">
        <v>102</v>
      </c>
      <c r="B22" s="146" t="s">
        <v>365</v>
      </c>
      <c r="C22" s="147"/>
      <c r="D22" s="145"/>
      <c r="E22" s="21">
        <v>5</v>
      </c>
      <c r="F22" s="21">
        <v>1</v>
      </c>
      <c r="G22" s="74">
        <f t="shared" si="13"/>
        <v>0</v>
      </c>
      <c r="H22" s="73">
        <f t="shared" si="14"/>
        <v>5</v>
      </c>
      <c r="I22" s="74">
        <f t="shared" si="11"/>
        <v>0</v>
      </c>
      <c r="J22" s="73">
        <f t="shared" si="12"/>
        <v>5</v>
      </c>
      <c r="K22" s="148">
        <f t="shared" si="9"/>
        <v>5</v>
      </c>
      <c r="L22" s="149">
        <f t="shared" si="18"/>
        <v>5</v>
      </c>
      <c r="M22" s="81">
        <f t="shared" si="15"/>
        <v>1</v>
      </c>
      <c r="N22" s="25"/>
      <c r="O22" s="15"/>
      <c r="P22" s="14"/>
      <c r="Q22" s="25"/>
      <c r="R22" s="30">
        <f t="shared" si="10"/>
        <v>0</v>
      </c>
      <c r="S22" s="31">
        <f t="shared" si="19"/>
        <v>0</v>
      </c>
      <c r="T22" s="97" t="s">
        <v>408</v>
      </c>
      <c r="U22" s="108"/>
      <c r="V22" s="109"/>
      <c r="W22" s="110"/>
      <c r="X22" s="108"/>
      <c r="Y22" s="8"/>
      <c r="Z22" s="8"/>
      <c r="AA22" s="8"/>
    </row>
    <row r="23" spans="1:27" ht="30" x14ac:dyDescent="0.25">
      <c r="A23" s="129" t="s">
        <v>103</v>
      </c>
      <c r="B23" s="146" t="s">
        <v>72</v>
      </c>
      <c r="C23" s="147"/>
      <c r="D23" s="145"/>
      <c r="E23" s="21">
        <v>5</v>
      </c>
      <c r="F23" s="21">
        <v>1</v>
      </c>
      <c r="G23" s="74">
        <f t="shared" si="13"/>
        <v>0</v>
      </c>
      <c r="H23" s="73">
        <f t="shared" si="14"/>
        <v>5</v>
      </c>
      <c r="I23" s="74">
        <f t="shared" si="11"/>
        <v>0</v>
      </c>
      <c r="J23" s="73">
        <f t="shared" si="12"/>
        <v>5</v>
      </c>
      <c r="K23" s="148">
        <f t="shared" si="9"/>
        <v>5</v>
      </c>
      <c r="L23" s="149">
        <f t="shared" si="18"/>
        <v>5</v>
      </c>
      <c r="M23" s="81">
        <f t="shared" si="15"/>
        <v>1</v>
      </c>
      <c r="N23" s="25"/>
      <c r="O23" s="15"/>
      <c r="P23" s="14"/>
      <c r="Q23" s="25"/>
      <c r="R23" s="30">
        <f t="shared" si="10"/>
        <v>0</v>
      </c>
      <c r="S23" s="31">
        <f t="shared" si="19"/>
        <v>0</v>
      </c>
      <c r="T23" s="104" t="s">
        <v>408</v>
      </c>
      <c r="U23" s="108"/>
      <c r="V23" s="109"/>
      <c r="W23" s="110"/>
      <c r="X23" s="108"/>
      <c r="Y23" s="8"/>
      <c r="Z23" s="8"/>
      <c r="AA23" s="8"/>
    </row>
    <row r="24" spans="1:27" ht="63" customHeight="1" x14ac:dyDescent="0.25">
      <c r="A24" s="134" t="s">
        <v>104</v>
      </c>
      <c r="B24" s="150" t="s">
        <v>406</v>
      </c>
      <c r="C24" s="151"/>
      <c r="D24" s="152"/>
      <c r="E24" s="153">
        <v>2</v>
      </c>
      <c r="F24" s="21">
        <v>1</v>
      </c>
      <c r="G24" s="74">
        <f t="shared" si="13"/>
        <v>0</v>
      </c>
      <c r="H24" s="73">
        <f t="shared" si="14"/>
        <v>2</v>
      </c>
      <c r="I24" s="74">
        <f t="shared" si="11"/>
        <v>0</v>
      </c>
      <c r="J24" s="73">
        <f t="shared" si="12"/>
        <v>2</v>
      </c>
      <c r="K24" s="148">
        <f t="shared" si="9"/>
        <v>5</v>
      </c>
      <c r="L24" s="149">
        <f t="shared" ref="L24:L25" si="20">IF(C24="x",0,K24)</f>
        <v>5</v>
      </c>
      <c r="M24" s="81">
        <f t="shared" si="15"/>
        <v>1</v>
      </c>
      <c r="N24" s="25"/>
      <c r="O24" s="15"/>
      <c r="P24" s="14"/>
      <c r="Q24" s="25"/>
      <c r="R24" s="30">
        <f t="shared" si="10"/>
        <v>3</v>
      </c>
      <c r="S24" s="31">
        <f t="shared" si="19"/>
        <v>3</v>
      </c>
      <c r="T24" s="154" t="s">
        <v>419</v>
      </c>
      <c r="U24" s="173" t="s">
        <v>474</v>
      </c>
      <c r="V24" s="109"/>
      <c r="W24" s="188">
        <v>43497</v>
      </c>
      <c r="X24" s="175" t="s">
        <v>500</v>
      </c>
      <c r="Y24" s="8"/>
      <c r="Z24" s="8"/>
      <c r="AA24" s="8"/>
    </row>
    <row r="25" spans="1:27" ht="45" x14ac:dyDescent="0.25">
      <c r="A25" s="129" t="s">
        <v>105</v>
      </c>
      <c r="B25" s="146" t="s">
        <v>200</v>
      </c>
      <c r="C25" s="147"/>
      <c r="D25" s="145"/>
      <c r="E25" s="21">
        <v>5</v>
      </c>
      <c r="F25" s="21">
        <v>2</v>
      </c>
      <c r="G25" s="74">
        <f t="shared" si="13"/>
        <v>0</v>
      </c>
      <c r="H25" s="73">
        <f t="shared" si="14"/>
        <v>10</v>
      </c>
      <c r="I25" s="74">
        <f t="shared" si="11"/>
        <v>0</v>
      </c>
      <c r="J25" s="73">
        <f t="shared" si="12"/>
        <v>10</v>
      </c>
      <c r="K25" s="148">
        <f t="shared" si="9"/>
        <v>10</v>
      </c>
      <c r="L25" s="149">
        <f t="shared" si="20"/>
        <v>10</v>
      </c>
      <c r="M25" s="81">
        <f t="shared" si="15"/>
        <v>1</v>
      </c>
      <c r="N25" s="25"/>
      <c r="O25" s="15"/>
      <c r="P25" s="14"/>
      <c r="Q25" s="25"/>
      <c r="R25" s="30">
        <f t="shared" si="10"/>
        <v>0</v>
      </c>
      <c r="S25" s="31">
        <f t="shared" si="19"/>
        <v>0</v>
      </c>
      <c r="T25" s="97" t="s">
        <v>408</v>
      </c>
      <c r="U25" s="108"/>
      <c r="V25" s="109"/>
      <c r="W25" s="110"/>
      <c r="X25" s="108"/>
      <c r="Y25" s="8"/>
      <c r="Z25" s="8"/>
      <c r="AA25" s="8"/>
    </row>
    <row r="26" spans="1:27" ht="35.25" customHeight="1" x14ac:dyDescent="0.25">
      <c r="A26" s="129" t="s">
        <v>211</v>
      </c>
      <c r="B26" s="146" t="s">
        <v>75</v>
      </c>
      <c r="C26" s="147"/>
      <c r="D26" s="145"/>
      <c r="E26" s="21">
        <v>5</v>
      </c>
      <c r="F26" s="21">
        <v>3</v>
      </c>
      <c r="G26" s="74">
        <f t="shared" si="13"/>
        <v>0</v>
      </c>
      <c r="H26" s="73">
        <f t="shared" si="14"/>
        <v>15</v>
      </c>
      <c r="I26" s="74">
        <f t="shared" si="11"/>
        <v>0</v>
      </c>
      <c r="J26" s="73">
        <f t="shared" si="12"/>
        <v>15</v>
      </c>
      <c r="K26" s="148">
        <f t="shared" si="9"/>
        <v>15</v>
      </c>
      <c r="L26" s="149">
        <f>IF(C26="x",0,K26)</f>
        <v>15</v>
      </c>
      <c r="M26" s="81">
        <f t="shared" si="15"/>
        <v>1</v>
      </c>
      <c r="N26" s="25"/>
      <c r="O26" s="15"/>
      <c r="P26" s="14"/>
      <c r="Q26" s="25"/>
      <c r="R26" s="30">
        <f t="shared" si="10"/>
        <v>0</v>
      </c>
      <c r="S26" s="31">
        <f t="shared" si="19"/>
        <v>0</v>
      </c>
      <c r="T26" s="97" t="s">
        <v>408</v>
      </c>
      <c r="U26" s="108"/>
      <c r="V26" s="109"/>
      <c r="W26" s="110"/>
      <c r="X26" s="108"/>
      <c r="Y26" s="8"/>
      <c r="Z26" s="8"/>
      <c r="AA26" s="8"/>
    </row>
    <row r="27" spans="1:27" ht="77.25" customHeight="1" x14ac:dyDescent="0.25">
      <c r="A27" s="129" t="s">
        <v>212</v>
      </c>
      <c r="B27" s="146" t="s">
        <v>366</v>
      </c>
      <c r="C27" s="147"/>
      <c r="D27" s="145"/>
      <c r="E27" s="21">
        <v>3</v>
      </c>
      <c r="F27" s="21">
        <v>2</v>
      </c>
      <c r="G27" s="74">
        <f t="shared" si="13"/>
        <v>0</v>
      </c>
      <c r="H27" s="73">
        <f t="shared" si="14"/>
        <v>6</v>
      </c>
      <c r="I27" s="74">
        <f t="shared" si="11"/>
        <v>0</v>
      </c>
      <c r="J27" s="73">
        <f t="shared" si="12"/>
        <v>6</v>
      </c>
      <c r="K27" s="148">
        <f t="shared" si="9"/>
        <v>10</v>
      </c>
      <c r="L27" s="149">
        <f>IF(C27="x",0,K27)</f>
        <v>10</v>
      </c>
      <c r="M27" s="81">
        <f t="shared" si="15"/>
        <v>1</v>
      </c>
      <c r="N27" s="25"/>
      <c r="O27" s="15"/>
      <c r="P27" s="14"/>
      <c r="Q27" s="25"/>
      <c r="R27" s="30">
        <f t="shared" si="10"/>
        <v>2</v>
      </c>
      <c r="S27" s="31">
        <f t="shared" si="19"/>
        <v>4</v>
      </c>
      <c r="T27" s="104" t="s">
        <v>451</v>
      </c>
      <c r="U27" s="108"/>
      <c r="V27" s="109"/>
      <c r="W27" s="110"/>
      <c r="X27" s="108"/>
      <c r="Y27" s="8"/>
      <c r="Z27" s="8"/>
      <c r="AA27" s="8"/>
    </row>
    <row r="28" spans="1:27" ht="48.75" customHeight="1" x14ac:dyDescent="0.25">
      <c r="A28" s="129" t="s">
        <v>213</v>
      </c>
      <c r="B28" s="146" t="s">
        <v>23</v>
      </c>
      <c r="C28" s="147"/>
      <c r="D28" s="145"/>
      <c r="E28" s="21">
        <v>3</v>
      </c>
      <c r="F28" s="21">
        <v>1</v>
      </c>
      <c r="G28" s="74">
        <f t="shared" si="13"/>
        <v>0</v>
      </c>
      <c r="H28" s="73">
        <f t="shared" si="14"/>
        <v>3</v>
      </c>
      <c r="I28" s="74">
        <f t="shared" si="11"/>
        <v>0</v>
      </c>
      <c r="J28" s="73">
        <f t="shared" si="12"/>
        <v>3</v>
      </c>
      <c r="K28" s="148">
        <f t="shared" si="9"/>
        <v>5</v>
      </c>
      <c r="L28" s="149">
        <f>IF(C28="x",0,K28)</f>
        <v>5</v>
      </c>
      <c r="M28" s="81">
        <f t="shared" si="15"/>
        <v>1</v>
      </c>
      <c r="N28" s="25"/>
      <c r="O28" s="15"/>
      <c r="P28" s="14"/>
      <c r="Q28" s="25"/>
      <c r="R28" s="30">
        <f t="shared" si="10"/>
        <v>2</v>
      </c>
      <c r="S28" s="31">
        <f t="shared" si="19"/>
        <v>2</v>
      </c>
      <c r="T28" s="104" t="s">
        <v>420</v>
      </c>
      <c r="U28" s="108"/>
      <c r="V28" s="109"/>
      <c r="W28" s="110"/>
      <c r="X28" s="108"/>
      <c r="Y28" s="8"/>
      <c r="Z28" s="8"/>
      <c r="AA28" s="8"/>
    </row>
    <row r="29" spans="1:27" ht="60.75" customHeight="1" x14ac:dyDescent="0.25">
      <c r="A29" s="129" t="s">
        <v>214</v>
      </c>
      <c r="B29" s="146" t="s">
        <v>203</v>
      </c>
      <c r="C29" s="147"/>
      <c r="D29" s="145"/>
      <c r="E29" s="21">
        <v>3</v>
      </c>
      <c r="F29" s="21">
        <v>3</v>
      </c>
      <c r="G29" s="74">
        <f t="shared" si="13"/>
        <v>0</v>
      </c>
      <c r="H29" s="73">
        <f t="shared" si="14"/>
        <v>9</v>
      </c>
      <c r="I29" s="74">
        <f t="shared" si="11"/>
        <v>0</v>
      </c>
      <c r="J29" s="73">
        <f t="shared" si="12"/>
        <v>9</v>
      </c>
      <c r="K29" s="148">
        <f t="shared" si="9"/>
        <v>15</v>
      </c>
      <c r="L29" s="149">
        <f>IF(C29="x",0,K29)</f>
        <v>15</v>
      </c>
      <c r="M29" s="81">
        <f t="shared" si="15"/>
        <v>1</v>
      </c>
      <c r="N29" s="25"/>
      <c r="O29" s="15"/>
      <c r="P29" s="14"/>
      <c r="Q29" s="25"/>
      <c r="R29" s="30">
        <f t="shared" si="10"/>
        <v>2</v>
      </c>
      <c r="S29" s="31">
        <f t="shared" si="19"/>
        <v>6</v>
      </c>
      <c r="T29" s="155" t="s">
        <v>421</v>
      </c>
      <c r="U29" s="108"/>
      <c r="V29" s="109"/>
      <c r="W29" s="110"/>
      <c r="X29" s="108"/>
      <c r="Y29" s="8"/>
      <c r="Z29" s="8"/>
      <c r="AA29" s="8"/>
    </row>
    <row r="30" spans="1:27" ht="92.45" customHeight="1" thickBot="1" x14ac:dyDescent="0.3">
      <c r="A30" s="129" t="s">
        <v>215</v>
      </c>
      <c r="B30" s="146" t="s">
        <v>24</v>
      </c>
      <c r="C30" s="147"/>
      <c r="D30" s="145"/>
      <c r="E30" s="21">
        <v>2</v>
      </c>
      <c r="F30" s="21">
        <v>2</v>
      </c>
      <c r="G30" s="74">
        <f t="shared" si="13"/>
        <v>0</v>
      </c>
      <c r="H30" s="73">
        <f t="shared" si="14"/>
        <v>4</v>
      </c>
      <c r="I30" s="74">
        <f t="shared" si="11"/>
        <v>0</v>
      </c>
      <c r="J30" s="73">
        <f t="shared" si="12"/>
        <v>4</v>
      </c>
      <c r="K30" s="148">
        <f t="shared" si="9"/>
        <v>10</v>
      </c>
      <c r="L30" s="149">
        <f>IF(C30="x",0,K30)</f>
        <v>10</v>
      </c>
      <c r="M30" s="81">
        <f t="shared" si="15"/>
        <v>1</v>
      </c>
      <c r="N30" s="25"/>
      <c r="O30" s="15"/>
      <c r="P30" s="14"/>
      <c r="Q30" s="25"/>
      <c r="R30" s="30">
        <f t="shared" si="10"/>
        <v>3</v>
      </c>
      <c r="S30" s="31">
        <f t="shared" si="19"/>
        <v>6</v>
      </c>
      <c r="T30" s="104" t="s">
        <v>422</v>
      </c>
      <c r="U30" s="172" t="s">
        <v>475</v>
      </c>
      <c r="V30" s="109"/>
      <c r="W30" s="174" t="s">
        <v>501</v>
      </c>
      <c r="X30" s="175" t="s">
        <v>502</v>
      </c>
      <c r="Y30" s="8"/>
      <c r="Z30" s="8"/>
      <c r="AA30" s="8"/>
    </row>
    <row r="31" spans="1:27" s="59" customFormat="1" ht="15.75" thickBot="1" x14ac:dyDescent="0.3">
      <c r="A31" s="57" t="s">
        <v>216</v>
      </c>
      <c r="B31" s="58"/>
      <c r="C31" s="34"/>
      <c r="D31" s="16">
        <f>SUM(D32:D40)</f>
        <v>0</v>
      </c>
      <c r="E31" s="22">
        <f>SUM(E32:E40)</f>
        <v>32</v>
      </c>
      <c r="F31" s="22" t="s">
        <v>251</v>
      </c>
      <c r="G31" s="72">
        <f t="shared" ref="G31:J31" si="21">SUM(G32:G40)</f>
        <v>0</v>
      </c>
      <c r="H31" s="72">
        <f t="shared" si="21"/>
        <v>60</v>
      </c>
      <c r="I31" s="72">
        <f t="shared" si="21"/>
        <v>0</v>
      </c>
      <c r="J31" s="72">
        <f t="shared" si="21"/>
        <v>60</v>
      </c>
      <c r="K31" s="72">
        <f>SUM(K32:K40)</f>
        <v>90</v>
      </c>
      <c r="L31" s="22">
        <f>SUM(L32:L40)</f>
        <v>90</v>
      </c>
      <c r="M31" s="81"/>
      <c r="N31" s="79">
        <f>G31/K31</f>
        <v>0</v>
      </c>
      <c r="O31" s="19">
        <f>G31/L31</f>
        <v>0</v>
      </c>
      <c r="P31" s="18">
        <f>H31/K31</f>
        <v>0.66666666666666663</v>
      </c>
      <c r="Q31" s="27">
        <f>J31/L31</f>
        <v>0.66666666666666663</v>
      </c>
      <c r="R31" s="60">
        <f>SUM(R32:R40)</f>
        <v>13</v>
      </c>
      <c r="S31" s="17">
        <f>SUM(S32:S40)</f>
        <v>30</v>
      </c>
      <c r="T31" s="97"/>
      <c r="U31" s="105"/>
      <c r="V31" s="106"/>
      <c r="W31" s="107"/>
      <c r="X31" s="105"/>
    </row>
    <row r="32" spans="1:27" ht="239.65" customHeight="1" x14ac:dyDescent="0.25">
      <c r="A32" s="125" t="s">
        <v>106</v>
      </c>
      <c r="B32" s="146" t="s">
        <v>296</v>
      </c>
      <c r="C32" s="147"/>
      <c r="D32" s="145"/>
      <c r="E32" s="21">
        <v>2</v>
      </c>
      <c r="F32" s="21">
        <v>3</v>
      </c>
      <c r="G32" s="74">
        <f t="shared" si="13"/>
        <v>0</v>
      </c>
      <c r="H32" s="73">
        <f t="shared" si="14"/>
        <v>6</v>
      </c>
      <c r="I32" s="74">
        <f t="shared" si="11"/>
        <v>0</v>
      </c>
      <c r="J32" s="73">
        <f t="shared" si="12"/>
        <v>6</v>
      </c>
      <c r="K32" s="70">
        <f t="shared" si="9"/>
        <v>15</v>
      </c>
      <c r="L32" s="13">
        <f t="shared" ref="L32:L40" si="22">IF(C32="x",0,K32)</f>
        <v>15</v>
      </c>
      <c r="M32" s="81">
        <f t="shared" si="15"/>
        <v>1</v>
      </c>
      <c r="N32" s="25"/>
      <c r="O32" s="15"/>
      <c r="P32" s="14"/>
      <c r="Q32" s="25"/>
      <c r="R32" s="30">
        <f t="shared" si="10"/>
        <v>3</v>
      </c>
      <c r="S32" s="31">
        <f t="shared" ref="S32:S40" si="23">IF(C32="x","",L32-J32)</f>
        <v>9</v>
      </c>
      <c r="T32" s="104" t="s">
        <v>440</v>
      </c>
      <c r="U32" s="172" t="s">
        <v>476</v>
      </c>
      <c r="V32" s="109"/>
      <c r="W32" s="188">
        <v>43497</v>
      </c>
      <c r="X32" s="175" t="s">
        <v>503</v>
      </c>
      <c r="Y32" s="8"/>
      <c r="Z32" s="8"/>
      <c r="AA32" s="8"/>
    </row>
    <row r="33" spans="1:27" ht="63.4" customHeight="1" x14ac:dyDescent="0.25">
      <c r="A33" s="129" t="s">
        <v>107</v>
      </c>
      <c r="B33" s="146" t="s">
        <v>70</v>
      </c>
      <c r="C33" s="147"/>
      <c r="D33" s="145"/>
      <c r="E33" s="21">
        <v>3</v>
      </c>
      <c r="F33" s="21">
        <v>2</v>
      </c>
      <c r="G33" s="74">
        <f t="shared" si="13"/>
        <v>0</v>
      </c>
      <c r="H33" s="73">
        <f t="shared" si="14"/>
        <v>6</v>
      </c>
      <c r="I33" s="74">
        <f t="shared" si="11"/>
        <v>0</v>
      </c>
      <c r="J33" s="73">
        <f t="shared" si="12"/>
        <v>6</v>
      </c>
      <c r="K33" s="148">
        <f t="shared" si="9"/>
        <v>10</v>
      </c>
      <c r="L33" s="149">
        <f t="shared" si="22"/>
        <v>10</v>
      </c>
      <c r="M33" s="81">
        <f t="shared" si="15"/>
        <v>1</v>
      </c>
      <c r="N33" s="25"/>
      <c r="O33" s="15"/>
      <c r="P33" s="14"/>
      <c r="Q33" s="25"/>
      <c r="R33" s="30">
        <f t="shared" si="10"/>
        <v>2</v>
      </c>
      <c r="S33" s="31">
        <f t="shared" si="23"/>
        <v>4</v>
      </c>
      <c r="T33" s="104" t="s">
        <v>439</v>
      </c>
      <c r="U33" s="172" t="s">
        <v>504</v>
      </c>
      <c r="V33" s="109"/>
      <c r="W33" s="188">
        <v>43497</v>
      </c>
      <c r="X33" s="175" t="s">
        <v>503</v>
      </c>
      <c r="Y33" s="8"/>
      <c r="Z33" s="8"/>
      <c r="AA33" s="8"/>
    </row>
    <row r="34" spans="1:27" ht="90" x14ac:dyDescent="0.25">
      <c r="A34" s="129" t="s">
        <v>108</v>
      </c>
      <c r="B34" s="146" t="s">
        <v>361</v>
      </c>
      <c r="C34" s="147"/>
      <c r="D34" s="145"/>
      <c r="E34" s="21">
        <v>2</v>
      </c>
      <c r="F34" s="21">
        <v>2</v>
      </c>
      <c r="G34" s="74">
        <f t="shared" si="13"/>
        <v>0</v>
      </c>
      <c r="H34" s="73">
        <f t="shared" si="14"/>
        <v>4</v>
      </c>
      <c r="I34" s="74">
        <f t="shared" si="11"/>
        <v>0</v>
      </c>
      <c r="J34" s="73">
        <f t="shared" si="12"/>
        <v>4</v>
      </c>
      <c r="K34" s="148">
        <f t="shared" si="9"/>
        <v>10</v>
      </c>
      <c r="L34" s="149">
        <f t="shared" si="22"/>
        <v>10</v>
      </c>
      <c r="M34" s="81">
        <f t="shared" si="15"/>
        <v>1</v>
      </c>
      <c r="N34" s="25"/>
      <c r="O34" s="15"/>
      <c r="P34" s="14"/>
      <c r="Q34" s="25"/>
      <c r="R34" s="30">
        <f t="shared" si="10"/>
        <v>3</v>
      </c>
      <c r="S34" s="31">
        <f t="shared" si="23"/>
        <v>6</v>
      </c>
      <c r="T34" s="104" t="s">
        <v>452</v>
      </c>
      <c r="U34" s="172" t="s">
        <v>477</v>
      </c>
      <c r="V34" s="109"/>
      <c r="W34" s="188">
        <v>43525</v>
      </c>
      <c r="X34" s="175" t="s">
        <v>502</v>
      </c>
      <c r="Y34" s="8"/>
      <c r="Z34" s="8"/>
      <c r="AA34" s="8"/>
    </row>
    <row r="35" spans="1:27" ht="60" x14ac:dyDescent="0.25">
      <c r="A35" s="129" t="s">
        <v>109</v>
      </c>
      <c r="B35" s="146" t="s">
        <v>71</v>
      </c>
      <c r="C35" s="147"/>
      <c r="D35" s="145"/>
      <c r="E35" s="21">
        <v>4</v>
      </c>
      <c r="F35" s="21">
        <v>2</v>
      </c>
      <c r="G35" s="74">
        <f t="shared" si="13"/>
        <v>0</v>
      </c>
      <c r="H35" s="73">
        <f t="shared" si="14"/>
        <v>8</v>
      </c>
      <c r="I35" s="74">
        <f t="shared" si="11"/>
        <v>0</v>
      </c>
      <c r="J35" s="73">
        <f t="shared" si="12"/>
        <v>8</v>
      </c>
      <c r="K35" s="148">
        <f t="shared" si="9"/>
        <v>10</v>
      </c>
      <c r="L35" s="149">
        <f t="shared" si="22"/>
        <v>10</v>
      </c>
      <c r="M35" s="81">
        <f t="shared" si="15"/>
        <v>1</v>
      </c>
      <c r="N35" s="25"/>
      <c r="O35" s="15"/>
      <c r="P35" s="14"/>
      <c r="Q35" s="25"/>
      <c r="R35" s="30">
        <f t="shared" si="10"/>
        <v>1</v>
      </c>
      <c r="S35" s="31">
        <f t="shared" si="23"/>
        <v>2</v>
      </c>
      <c r="T35" s="104" t="s">
        <v>453</v>
      </c>
      <c r="U35" s="108"/>
      <c r="V35" s="109"/>
      <c r="W35" s="110"/>
      <c r="X35" s="108"/>
      <c r="Y35" s="8"/>
      <c r="Z35" s="8"/>
      <c r="AA35" s="8"/>
    </row>
    <row r="36" spans="1:27" ht="30" x14ac:dyDescent="0.25">
      <c r="A36" s="129" t="s">
        <v>110</v>
      </c>
      <c r="B36" s="146" t="s">
        <v>27</v>
      </c>
      <c r="C36" s="147"/>
      <c r="D36" s="145"/>
      <c r="E36" s="21">
        <v>4</v>
      </c>
      <c r="F36" s="21">
        <v>3</v>
      </c>
      <c r="G36" s="74">
        <f t="shared" si="13"/>
        <v>0</v>
      </c>
      <c r="H36" s="73">
        <f t="shared" si="14"/>
        <v>12</v>
      </c>
      <c r="I36" s="74">
        <f t="shared" si="11"/>
        <v>0</v>
      </c>
      <c r="J36" s="73">
        <f t="shared" si="12"/>
        <v>12</v>
      </c>
      <c r="K36" s="148">
        <f t="shared" si="9"/>
        <v>15</v>
      </c>
      <c r="L36" s="149">
        <f t="shared" si="22"/>
        <v>15</v>
      </c>
      <c r="M36" s="81">
        <f t="shared" si="15"/>
        <v>1</v>
      </c>
      <c r="N36" s="25"/>
      <c r="O36" s="15"/>
      <c r="P36" s="14"/>
      <c r="Q36" s="25"/>
      <c r="R36" s="30">
        <f t="shared" si="10"/>
        <v>1</v>
      </c>
      <c r="S36" s="31">
        <f t="shared" si="23"/>
        <v>3</v>
      </c>
      <c r="T36" s="104" t="s">
        <v>408</v>
      </c>
      <c r="U36" s="108"/>
      <c r="V36" s="109"/>
      <c r="W36" s="110"/>
      <c r="X36" s="108"/>
      <c r="Y36" s="8"/>
      <c r="Z36" s="8"/>
      <c r="AA36" s="8"/>
    </row>
    <row r="37" spans="1:27" ht="31.5" customHeight="1" x14ac:dyDescent="0.25">
      <c r="A37" s="129" t="s">
        <v>111</v>
      </c>
      <c r="B37" s="146" t="s">
        <v>367</v>
      </c>
      <c r="C37" s="147"/>
      <c r="D37" s="145"/>
      <c r="E37" s="21">
        <v>5</v>
      </c>
      <c r="F37" s="21">
        <v>1</v>
      </c>
      <c r="G37" s="74">
        <f t="shared" si="13"/>
        <v>0</v>
      </c>
      <c r="H37" s="73">
        <f t="shared" si="14"/>
        <v>5</v>
      </c>
      <c r="I37" s="74">
        <f t="shared" si="11"/>
        <v>0</v>
      </c>
      <c r="J37" s="73">
        <f t="shared" si="12"/>
        <v>5</v>
      </c>
      <c r="K37" s="148">
        <f t="shared" si="9"/>
        <v>5</v>
      </c>
      <c r="L37" s="149">
        <f t="shared" si="22"/>
        <v>5</v>
      </c>
      <c r="M37" s="81">
        <f t="shared" si="15"/>
        <v>1</v>
      </c>
      <c r="N37" s="25"/>
      <c r="O37" s="15"/>
      <c r="P37" s="14"/>
      <c r="Q37" s="25"/>
      <c r="R37" s="30">
        <f t="shared" si="10"/>
        <v>0</v>
      </c>
      <c r="S37" s="31">
        <f t="shared" si="23"/>
        <v>0</v>
      </c>
      <c r="T37" s="104" t="s">
        <v>408</v>
      </c>
      <c r="U37" s="108"/>
      <c r="V37" s="109"/>
      <c r="W37" s="110"/>
      <c r="X37" s="108"/>
      <c r="Y37" s="8"/>
      <c r="Z37" s="8"/>
      <c r="AA37" s="8"/>
    </row>
    <row r="38" spans="1:27" ht="45" x14ac:dyDescent="0.25">
      <c r="A38" s="129" t="s">
        <v>112</v>
      </c>
      <c r="B38" s="146" t="s">
        <v>368</v>
      </c>
      <c r="C38" s="147"/>
      <c r="D38" s="145"/>
      <c r="E38" s="21">
        <v>5</v>
      </c>
      <c r="F38" s="21">
        <v>1</v>
      </c>
      <c r="G38" s="74">
        <f t="shared" si="13"/>
        <v>0</v>
      </c>
      <c r="H38" s="73">
        <f t="shared" si="14"/>
        <v>5</v>
      </c>
      <c r="I38" s="74">
        <f t="shared" si="11"/>
        <v>0</v>
      </c>
      <c r="J38" s="73">
        <f t="shared" si="12"/>
        <v>5</v>
      </c>
      <c r="K38" s="148">
        <f t="shared" si="9"/>
        <v>5</v>
      </c>
      <c r="L38" s="149">
        <f t="shared" si="22"/>
        <v>5</v>
      </c>
      <c r="M38" s="81">
        <f t="shared" si="15"/>
        <v>1</v>
      </c>
      <c r="N38" s="25"/>
      <c r="O38" s="15"/>
      <c r="P38" s="14"/>
      <c r="Q38" s="25"/>
      <c r="R38" s="30">
        <f t="shared" si="10"/>
        <v>0</v>
      </c>
      <c r="S38" s="31">
        <f t="shared" si="23"/>
        <v>0</v>
      </c>
      <c r="T38" s="97" t="s">
        <v>408</v>
      </c>
      <c r="U38" s="108"/>
      <c r="V38" s="109"/>
      <c r="W38" s="110"/>
      <c r="X38" s="108"/>
      <c r="Y38" s="8"/>
      <c r="Z38" s="8"/>
      <c r="AA38" s="8"/>
    </row>
    <row r="39" spans="1:27" ht="180.75" customHeight="1" x14ac:dyDescent="0.25">
      <c r="A39" s="129" t="s">
        <v>113</v>
      </c>
      <c r="B39" s="146" t="s">
        <v>76</v>
      </c>
      <c r="C39" s="147"/>
      <c r="D39" s="145"/>
      <c r="E39" s="21">
        <v>2</v>
      </c>
      <c r="F39" s="21">
        <v>2</v>
      </c>
      <c r="G39" s="74">
        <f t="shared" si="13"/>
        <v>0</v>
      </c>
      <c r="H39" s="73">
        <f t="shared" si="14"/>
        <v>4</v>
      </c>
      <c r="I39" s="74">
        <f t="shared" si="11"/>
        <v>0</v>
      </c>
      <c r="J39" s="73">
        <f t="shared" si="12"/>
        <v>4</v>
      </c>
      <c r="K39" s="148">
        <f t="shared" si="9"/>
        <v>10</v>
      </c>
      <c r="L39" s="149">
        <f t="shared" si="22"/>
        <v>10</v>
      </c>
      <c r="M39" s="81">
        <f t="shared" si="15"/>
        <v>1</v>
      </c>
      <c r="N39" s="25"/>
      <c r="O39" s="15"/>
      <c r="P39" s="14"/>
      <c r="Q39" s="25"/>
      <c r="R39" s="30">
        <f t="shared" si="10"/>
        <v>3</v>
      </c>
      <c r="S39" s="31">
        <f t="shared" si="23"/>
        <v>6</v>
      </c>
      <c r="T39" s="104" t="s">
        <v>428</v>
      </c>
      <c r="U39" s="172" t="s">
        <v>478</v>
      </c>
      <c r="V39" s="109"/>
      <c r="W39" s="188">
        <v>43525</v>
      </c>
      <c r="X39" s="175" t="s">
        <v>502</v>
      </c>
      <c r="Y39" s="8"/>
      <c r="Z39" s="8"/>
      <c r="AA39" s="8"/>
    </row>
    <row r="40" spans="1:27" ht="30.75" thickBot="1" x14ac:dyDescent="0.3">
      <c r="A40" s="156" t="s">
        <v>114</v>
      </c>
      <c r="B40" s="146" t="s">
        <v>57</v>
      </c>
      <c r="C40" s="147"/>
      <c r="D40" s="145"/>
      <c r="E40" s="21">
        <v>5</v>
      </c>
      <c r="F40" s="21">
        <v>2</v>
      </c>
      <c r="G40" s="74">
        <f t="shared" si="13"/>
        <v>0</v>
      </c>
      <c r="H40" s="73">
        <f t="shared" si="14"/>
        <v>10</v>
      </c>
      <c r="I40" s="74">
        <f t="shared" si="11"/>
        <v>0</v>
      </c>
      <c r="J40" s="73">
        <f t="shared" si="12"/>
        <v>10</v>
      </c>
      <c r="K40" s="148">
        <f t="shared" si="9"/>
        <v>10</v>
      </c>
      <c r="L40" s="149">
        <f t="shared" si="22"/>
        <v>10</v>
      </c>
      <c r="M40" s="81">
        <f t="shared" si="15"/>
        <v>1</v>
      </c>
      <c r="N40" s="25"/>
      <c r="O40" s="15"/>
      <c r="P40" s="14"/>
      <c r="Q40" s="25"/>
      <c r="R40" s="30">
        <f t="shared" si="10"/>
        <v>0</v>
      </c>
      <c r="S40" s="31">
        <f t="shared" si="23"/>
        <v>0</v>
      </c>
      <c r="T40" s="97" t="s">
        <v>408</v>
      </c>
      <c r="U40" s="108"/>
      <c r="V40" s="109"/>
      <c r="W40" s="110"/>
      <c r="X40" s="108"/>
      <c r="Y40" s="8"/>
      <c r="Z40" s="8"/>
      <c r="AA40" s="8"/>
    </row>
    <row r="41" spans="1:27" s="59" customFormat="1" ht="15.75" thickBot="1" x14ac:dyDescent="0.3">
      <c r="A41" s="57" t="s">
        <v>217</v>
      </c>
      <c r="B41" s="58"/>
      <c r="C41" s="34"/>
      <c r="D41" s="16">
        <f>SUM(D42:D53)</f>
        <v>0</v>
      </c>
      <c r="E41" s="22">
        <f>SUM(E42:E53)</f>
        <v>55</v>
      </c>
      <c r="F41" s="22" t="s">
        <v>251</v>
      </c>
      <c r="G41" s="72">
        <f t="shared" ref="G41:J41" si="24">SUM(G42:G53)</f>
        <v>0</v>
      </c>
      <c r="H41" s="72">
        <f t="shared" si="24"/>
        <v>113</v>
      </c>
      <c r="I41" s="72">
        <f t="shared" si="24"/>
        <v>0</v>
      </c>
      <c r="J41" s="72">
        <f t="shared" si="24"/>
        <v>113</v>
      </c>
      <c r="K41" s="72">
        <f>SUM(K42:K53)</f>
        <v>125</v>
      </c>
      <c r="L41" s="22">
        <f>SUM(L42:L53)</f>
        <v>125</v>
      </c>
      <c r="M41" s="81"/>
      <c r="N41" s="79">
        <f>G41/K41</f>
        <v>0</v>
      </c>
      <c r="O41" s="19">
        <f>G41/L41</f>
        <v>0</v>
      </c>
      <c r="P41" s="18">
        <f>H41/K41</f>
        <v>0.90400000000000003</v>
      </c>
      <c r="Q41" s="27">
        <f>J41/L41</f>
        <v>0.90400000000000003</v>
      </c>
      <c r="R41" s="60">
        <f>SUM(R42:R53)</f>
        <v>5</v>
      </c>
      <c r="S41" s="17">
        <f>SUM(S42:S53)</f>
        <v>12</v>
      </c>
      <c r="T41" s="97"/>
      <c r="U41" s="105"/>
      <c r="V41" s="106"/>
      <c r="W41" s="107"/>
      <c r="X41" s="105"/>
    </row>
    <row r="42" spans="1:27" ht="15.75" x14ac:dyDescent="0.25">
      <c r="A42" s="125" t="s">
        <v>115</v>
      </c>
      <c r="B42" s="146" t="s">
        <v>73</v>
      </c>
      <c r="C42" s="147"/>
      <c r="D42" s="145"/>
      <c r="E42" s="21">
        <v>5</v>
      </c>
      <c r="F42" s="21">
        <v>2</v>
      </c>
      <c r="G42" s="74">
        <f t="shared" si="13"/>
        <v>0</v>
      </c>
      <c r="H42" s="73">
        <f t="shared" si="14"/>
        <v>10</v>
      </c>
      <c r="I42" s="74">
        <f t="shared" si="11"/>
        <v>0</v>
      </c>
      <c r="J42" s="73">
        <f t="shared" si="12"/>
        <v>10</v>
      </c>
      <c r="K42" s="70">
        <f t="shared" si="9"/>
        <v>10</v>
      </c>
      <c r="L42" s="13">
        <f t="shared" ref="L42:L53" si="25">IF(C42="x",0,K42)</f>
        <v>10</v>
      </c>
      <c r="M42" s="81">
        <f t="shared" si="15"/>
        <v>1</v>
      </c>
      <c r="N42" s="25"/>
      <c r="O42" s="15"/>
      <c r="P42" s="14"/>
      <c r="Q42" s="25"/>
      <c r="R42" s="30">
        <f t="shared" si="10"/>
        <v>0</v>
      </c>
      <c r="S42" s="31">
        <f t="shared" ref="S42:S53" si="26">IF(C42="x","",L42-J42)</f>
        <v>0</v>
      </c>
      <c r="T42" s="97" t="s">
        <v>408</v>
      </c>
      <c r="U42" s="108"/>
      <c r="V42" s="109"/>
      <c r="W42" s="110"/>
      <c r="X42" s="108"/>
      <c r="Y42" s="8"/>
      <c r="Z42" s="8"/>
      <c r="AA42" s="8"/>
    </row>
    <row r="43" spans="1:27" ht="15.75" x14ac:dyDescent="0.25">
      <c r="A43" s="129" t="s">
        <v>116</v>
      </c>
      <c r="B43" s="146" t="s">
        <v>33</v>
      </c>
      <c r="C43" s="147"/>
      <c r="D43" s="145"/>
      <c r="E43" s="21">
        <v>5</v>
      </c>
      <c r="F43" s="21">
        <v>3</v>
      </c>
      <c r="G43" s="74">
        <f t="shared" si="13"/>
        <v>0</v>
      </c>
      <c r="H43" s="73">
        <f t="shared" si="14"/>
        <v>15</v>
      </c>
      <c r="I43" s="74">
        <f t="shared" si="11"/>
        <v>0</v>
      </c>
      <c r="J43" s="73">
        <f t="shared" si="12"/>
        <v>15</v>
      </c>
      <c r="K43" s="148">
        <f t="shared" si="9"/>
        <v>15</v>
      </c>
      <c r="L43" s="149">
        <f t="shared" si="25"/>
        <v>15</v>
      </c>
      <c r="M43" s="81">
        <f t="shared" si="15"/>
        <v>1</v>
      </c>
      <c r="N43" s="25"/>
      <c r="O43" s="15"/>
      <c r="P43" s="14"/>
      <c r="Q43" s="25"/>
      <c r="R43" s="30">
        <f t="shared" si="10"/>
        <v>0</v>
      </c>
      <c r="S43" s="31">
        <f t="shared" si="26"/>
        <v>0</v>
      </c>
      <c r="T43" s="97" t="s">
        <v>408</v>
      </c>
      <c r="U43" s="108"/>
      <c r="V43" s="109"/>
      <c r="W43" s="110"/>
      <c r="X43" s="108"/>
      <c r="Y43" s="8"/>
      <c r="Z43" s="8"/>
      <c r="AA43" s="8"/>
    </row>
    <row r="44" spans="1:27" ht="15.75" x14ac:dyDescent="0.25">
      <c r="A44" s="129" t="s">
        <v>117</v>
      </c>
      <c r="B44" s="146" t="s">
        <v>34</v>
      </c>
      <c r="C44" s="147"/>
      <c r="D44" s="145"/>
      <c r="E44" s="21">
        <v>5</v>
      </c>
      <c r="F44" s="21">
        <v>2</v>
      </c>
      <c r="G44" s="74">
        <f t="shared" si="13"/>
        <v>0</v>
      </c>
      <c r="H44" s="73">
        <f t="shared" si="14"/>
        <v>10</v>
      </c>
      <c r="I44" s="74">
        <f t="shared" si="11"/>
        <v>0</v>
      </c>
      <c r="J44" s="73">
        <f t="shared" si="12"/>
        <v>10</v>
      </c>
      <c r="K44" s="148">
        <f t="shared" si="9"/>
        <v>10</v>
      </c>
      <c r="L44" s="149">
        <f t="shared" si="25"/>
        <v>10</v>
      </c>
      <c r="M44" s="81">
        <f t="shared" si="15"/>
        <v>1</v>
      </c>
      <c r="N44" s="25"/>
      <c r="O44" s="15"/>
      <c r="P44" s="14"/>
      <c r="Q44" s="25"/>
      <c r="R44" s="30">
        <f t="shared" si="10"/>
        <v>0</v>
      </c>
      <c r="S44" s="31">
        <f t="shared" si="26"/>
        <v>0</v>
      </c>
      <c r="T44" s="97" t="s">
        <v>408</v>
      </c>
      <c r="U44" s="108"/>
      <c r="V44" s="109"/>
      <c r="W44" s="110"/>
      <c r="X44" s="108"/>
      <c r="Y44" s="8"/>
      <c r="Z44" s="8"/>
      <c r="AA44" s="8"/>
    </row>
    <row r="45" spans="1:27" ht="52.5" customHeight="1" x14ac:dyDescent="0.25">
      <c r="A45" s="129" t="s">
        <v>118</v>
      </c>
      <c r="B45" s="146" t="s">
        <v>36</v>
      </c>
      <c r="C45" s="147"/>
      <c r="D45" s="145"/>
      <c r="E45" s="21">
        <v>3</v>
      </c>
      <c r="F45" s="21">
        <v>3</v>
      </c>
      <c r="G45" s="74">
        <f t="shared" si="13"/>
        <v>0</v>
      </c>
      <c r="H45" s="73">
        <f t="shared" si="14"/>
        <v>9</v>
      </c>
      <c r="I45" s="74">
        <f t="shared" si="11"/>
        <v>0</v>
      </c>
      <c r="J45" s="73">
        <f t="shared" si="12"/>
        <v>9</v>
      </c>
      <c r="K45" s="148">
        <f t="shared" si="9"/>
        <v>15</v>
      </c>
      <c r="L45" s="149">
        <f t="shared" si="25"/>
        <v>15</v>
      </c>
      <c r="M45" s="81">
        <f t="shared" si="15"/>
        <v>1</v>
      </c>
      <c r="N45" s="25"/>
      <c r="O45" s="15"/>
      <c r="P45" s="14"/>
      <c r="Q45" s="25"/>
      <c r="R45" s="30">
        <f t="shared" si="10"/>
        <v>2</v>
      </c>
      <c r="S45" s="31">
        <f t="shared" si="26"/>
        <v>6</v>
      </c>
      <c r="T45" s="104" t="s">
        <v>423</v>
      </c>
      <c r="U45" s="108"/>
      <c r="V45" s="109"/>
      <c r="W45" s="110"/>
      <c r="X45" s="108"/>
      <c r="Y45" s="8"/>
      <c r="Z45" s="8"/>
      <c r="AA45" s="8"/>
    </row>
    <row r="46" spans="1:27" ht="30" x14ac:dyDescent="0.25">
      <c r="A46" s="129" t="s">
        <v>119</v>
      </c>
      <c r="B46" s="146" t="s">
        <v>35</v>
      </c>
      <c r="C46" s="147"/>
      <c r="D46" s="145"/>
      <c r="E46" s="21">
        <v>5</v>
      </c>
      <c r="F46" s="21">
        <v>1</v>
      </c>
      <c r="G46" s="74">
        <f t="shared" si="13"/>
        <v>0</v>
      </c>
      <c r="H46" s="73">
        <f t="shared" si="14"/>
        <v>5</v>
      </c>
      <c r="I46" s="74">
        <f t="shared" si="11"/>
        <v>0</v>
      </c>
      <c r="J46" s="73">
        <f t="shared" si="12"/>
        <v>5</v>
      </c>
      <c r="K46" s="148">
        <f t="shared" si="9"/>
        <v>5</v>
      </c>
      <c r="L46" s="149">
        <f t="shared" si="25"/>
        <v>5</v>
      </c>
      <c r="M46" s="81">
        <f t="shared" si="15"/>
        <v>1</v>
      </c>
      <c r="N46" s="25"/>
      <c r="O46" s="15"/>
      <c r="P46" s="14"/>
      <c r="Q46" s="25"/>
      <c r="R46" s="30">
        <f t="shared" si="10"/>
        <v>0</v>
      </c>
      <c r="S46" s="31">
        <f t="shared" si="26"/>
        <v>0</v>
      </c>
      <c r="T46" s="104" t="s">
        <v>408</v>
      </c>
      <c r="U46" s="108"/>
      <c r="V46" s="109"/>
      <c r="W46" s="110"/>
      <c r="X46" s="108"/>
      <c r="Y46" s="8"/>
      <c r="Z46" s="8"/>
      <c r="AA46" s="8"/>
    </row>
    <row r="47" spans="1:27" ht="30" x14ac:dyDescent="0.25">
      <c r="A47" s="129" t="s">
        <v>120</v>
      </c>
      <c r="B47" s="146" t="s">
        <v>37</v>
      </c>
      <c r="C47" s="147"/>
      <c r="D47" s="145"/>
      <c r="E47" s="21">
        <v>5</v>
      </c>
      <c r="F47" s="21">
        <v>3</v>
      </c>
      <c r="G47" s="74">
        <f t="shared" si="13"/>
        <v>0</v>
      </c>
      <c r="H47" s="73">
        <f t="shared" si="14"/>
        <v>15</v>
      </c>
      <c r="I47" s="74">
        <f t="shared" si="11"/>
        <v>0</v>
      </c>
      <c r="J47" s="73">
        <f t="shared" si="12"/>
        <v>15</v>
      </c>
      <c r="K47" s="148">
        <f t="shared" si="9"/>
        <v>15</v>
      </c>
      <c r="L47" s="149">
        <f t="shared" si="25"/>
        <v>15</v>
      </c>
      <c r="M47" s="81">
        <f t="shared" si="15"/>
        <v>1</v>
      </c>
      <c r="N47" s="25"/>
      <c r="O47" s="15"/>
      <c r="P47" s="14"/>
      <c r="Q47" s="25"/>
      <c r="R47" s="30">
        <f t="shared" si="10"/>
        <v>0</v>
      </c>
      <c r="S47" s="31">
        <f t="shared" si="26"/>
        <v>0</v>
      </c>
      <c r="T47" s="104" t="s">
        <v>408</v>
      </c>
      <c r="U47" s="108"/>
      <c r="V47" s="109"/>
      <c r="W47" s="110"/>
      <c r="X47" s="108"/>
      <c r="Y47" s="8"/>
      <c r="Z47" s="8"/>
      <c r="AA47" s="8"/>
    </row>
    <row r="48" spans="1:27" ht="30" x14ac:dyDescent="0.25">
      <c r="A48" s="129" t="s">
        <v>121</v>
      </c>
      <c r="B48" s="146" t="s">
        <v>38</v>
      </c>
      <c r="C48" s="147"/>
      <c r="D48" s="145"/>
      <c r="E48" s="21">
        <v>5</v>
      </c>
      <c r="F48" s="21">
        <v>2</v>
      </c>
      <c r="G48" s="74">
        <f t="shared" si="13"/>
        <v>0</v>
      </c>
      <c r="H48" s="73">
        <f t="shared" si="14"/>
        <v>10</v>
      </c>
      <c r="I48" s="74">
        <f t="shared" si="11"/>
        <v>0</v>
      </c>
      <c r="J48" s="73">
        <f t="shared" si="12"/>
        <v>10</v>
      </c>
      <c r="K48" s="148">
        <f t="shared" si="9"/>
        <v>10</v>
      </c>
      <c r="L48" s="149">
        <f t="shared" si="25"/>
        <v>10</v>
      </c>
      <c r="M48" s="81">
        <f t="shared" si="15"/>
        <v>1</v>
      </c>
      <c r="N48" s="25"/>
      <c r="O48" s="15"/>
      <c r="P48" s="14"/>
      <c r="Q48" s="25"/>
      <c r="R48" s="30">
        <f t="shared" si="10"/>
        <v>0</v>
      </c>
      <c r="S48" s="31">
        <f t="shared" si="26"/>
        <v>0</v>
      </c>
      <c r="T48" s="104" t="s">
        <v>408</v>
      </c>
      <c r="U48" s="108"/>
      <c r="V48" s="109"/>
      <c r="W48" s="110"/>
      <c r="X48" s="108"/>
      <c r="Y48" s="8"/>
      <c r="Z48" s="8"/>
      <c r="AA48" s="8"/>
    </row>
    <row r="49" spans="1:27" ht="30" x14ac:dyDescent="0.25">
      <c r="A49" s="129" t="s">
        <v>122</v>
      </c>
      <c r="B49" s="146" t="s">
        <v>369</v>
      </c>
      <c r="C49" s="147"/>
      <c r="D49" s="145"/>
      <c r="E49" s="21">
        <v>5</v>
      </c>
      <c r="F49" s="21">
        <v>1</v>
      </c>
      <c r="G49" s="74">
        <f t="shared" si="13"/>
        <v>0</v>
      </c>
      <c r="H49" s="73">
        <f t="shared" si="14"/>
        <v>5</v>
      </c>
      <c r="I49" s="74">
        <f t="shared" si="11"/>
        <v>0</v>
      </c>
      <c r="J49" s="73">
        <f t="shared" si="12"/>
        <v>5</v>
      </c>
      <c r="K49" s="148">
        <f t="shared" si="9"/>
        <v>5</v>
      </c>
      <c r="L49" s="149">
        <f t="shared" si="25"/>
        <v>5</v>
      </c>
      <c r="M49" s="81">
        <f t="shared" si="15"/>
        <v>1</v>
      </c>
      <c r="N49" s="25"/>
      <c r="O49" s="15"/>
      <c r="P49" s="14"/>
      <c r="Q49" s="25"/>
      <c r="R49" s="30">
        <f t="shared" si="10"/>
        <v>0</v>
      </c>
      <c r="S49" s="31">
        <f t="shared" si="26"/>
        <v>0</v>
      </c>
      <c r="T49" s="104" t="s">
        <v>408</v>
      </c>
      <c r="U49" s="108"/>
      <c r="V49" s="109"/>
      <c r="W49" s="110"/>
      <c r="X49" s="108"/>
      <c r="Y49" s="8"/>
      <c r="Z49" s="8"/>
      <c r="AA49" s="8"/>
    </row>
    <row r="50" spans="1:27" ht="15.75" x14ac:dyDescent="0.25">
      <c r="A50" s="129" t="s">
        <v>123</v>
      </c>
      <c r="B50" s="146" t="s">
        <v>39</v>
      </c>
      <c r="C50" s="147"/>
      <c r="D50" s="145"/>
      <c r="E50" s="21">
        <v>5</v>
      </c>
      <c r="F50" s="21">
        <v>1</v>
      </c>
      <c r="G50" s="74">
        <f t="shared" si="13"/>
        <v>0</v>
      </c>
      <c r="H50" s="73">
        <f t="shared" si="14"/>
        <v>5</v>
      </c>
      <c r="I50" s="74">
        <f t="shared" si="11"/>
        <v>0</v>
      </c>
      <c r="J50" s="73">
        <f t="shared" si="12"/>
        <v>5</v>
      </c>
      <c r="K50" s="148">
        <f t="shared" si="9"/>
        <v>5</v>
      </c>
      <c r="L50" s="149">
        <f t="shared" si="25"/>
        <v>5</v>
      </c>
      <c r="M50" s="81">
        <f t="shared" si="15"/>
        <v>1</v>
      </c>
      <c r="N50" s="25"/>
      <c r="O50" s="15"/>
      <c r="P50" s="14"/>
      <c r="Q50" s="25"/>
      <c r="R50" s="30">
        <f t="shared" si="10"/>
        <v>0</v>
      </c>
      <c r="S50" s="31">
        <f t="shared" si="26"/>
        <v>0</v>
      </c>
      <c r="T50" s="104" t="s">
        <v>408</v>
      </c>
      <c r="U50" s="108"/>
      <c r="V50" s="109"/>
      <c r="W50" s="110"/>
      <c r="X50" s="108"/>
      <c r="Y50" s="8"/>
      <c r="Z50" s="8"/>
      <c r="AA50" s="8"/>
    </row>
    <row r="51" spans="1:27" ht="15.75" x14ac:dyDescent="0.25">
      <c r="A51" s="129" t="s">
        <v>124</v>
      </c>
      <c r="B51" s="146" t="s">
        <v>40</v>
      </c>
      <c r="C51" s="147"/>
      <c r="D51" s="145"/>
      <c r="E51" s="21">
        <v>5</v>
      </c>
      <c r="F51" s="21">
        <v>3</v>
      </c>
      <c r="G51" s="74">
        <f t="shared" si="13"/>
        <v>0</v>
      </c>
      <c r="H51" s="73">
        <f t="shared" si="14"/>
        <v>15</v>
      </c>
      <c r="I51" s="74">
        <f t="shared" si="11"/>
        <v>0</v>
      </c>
      <c r="J51" s="73">
        <f t="shared" si="12"/>
        <v>15</v>
      </c>
      <c r="K51" s="148">
        <f t="shared" si="9"/>
        <v>15</v>
      </c>
      <c r="L51" s="149">
        <f t="shared" si="25"/>
        <v>15</v>
      </c>
      <c r="M51" s="81">
        <f t="shared" si="15"/>
        <v>1</v>
      </c>
      <c r="N51" s="25"/>
      <c r="O51" s="15"/>
      <c r="P51" s="14"/>
      <c r="Q51" s="25"/>
      <c r="R51" s="30">
        <f t="shared" si="10"/>
        <v>0</v>
      </c>
      <c r="S51" s="31">
        <f t="shared" si="26"/>
        <v>0</v>
      </c>
      <c r="T51" s="104" t="s">
        <v>408</v>
      </c>
      <c r="U51" s="108"/>
      <c r="V51" s="109"/>
      <c r="W51" s="110"/>
      <c r="X51" s="108"/>
      <c r="Y51" s="8"/>
      <c r="Z51" s="8"/>
      <c r="AA51" s="8"/>
    </row>
    <row r="52" spans="1:27" ht="142.5" customHeight="1" x14ac:dyDescent="0.25">
      <c r="A52" s="129" t="s">
        <v>125</v>
      </c>
      <c r="B52" s="146" t="s">
        <v>41</v>
      </c>
      <c r="C52" s="147"/>
      <c r="D52" s="145"/>
      <c r="E52" s="21">
        <v>2</v>
      </c>
      <c r="F52" s="21">
        <v>2</v>
      </c>
      <c r="G52" s="74">
        <f t="shared" si="13"/>
        <v>0</v>
      </c>
      <c r="H52" s="73">
        <f t="shared" si="14"/>
        <v>4</v>
      </c>
      <c r="I52" s="74">
        <f t="shared" si="11"/>
        <v>0</v>
      </c>
      <c r="J52" s="73">
        <f t="shared" si="12"/>
        <v>4</v>
      </c>
      <c r="K52" s="148">
        <f t="shared" si="9"/>
        <v>10</v>
      </c>
      <c r="L52" s="149">
        <f t="shared" si="25"/>
        <v>10</v>
      </c>
      <c r="M52" s="81">
        <f t="shared" si="15"/>
        <v>1</v>
      </c>
      <c r="N52" s="25"/>
      <c r="O52" s="15"/>
      <c r="P52" s="14"/>
      <c r="Q52" s="25"/>
      <c r="R52" s="30">
        <f t="shared" si="10"/>
        <v>3</v>
      </c>
      <c r="S52" s="31">
        <f t="shared" si="26"/>
        <v>6</v>
      </c>
      <c r="T52" s="104" t="s">
        <v>454</v>
      </c>
      <c r="U52" s="172" t="s">
        <v>479</v>
      </c>
      <c r="V52" s="109"/>
      <c r="W52" s="188">
        <v>43525</v>
      </c>
      <c r="X52" s="175" t="s">
        <v>500</v>
      </c>
      <c r="Y52" s="8"/>
      <c r="Z52" s="8"/>
      <c r="AA52" s="8"/>
    </row>
    <row r="53" spans="1:27" ht="16.5" thickBot="1" x14ac:dyDescent="0.3">
      <c r="A53" s="156" t="s">
        <v>126</v>
      </c>
      <c r="B53" s="146" t="s">
        <v>370</v>
      </c>
      <c r="C53" s="147"/>
      <c r="D53" s="157"/>
      <c r="E53" s="23">
        <v>5</v>
      </c>
      <c r="F53" s="23">
        <v>2</v>
      </c>
      <c r="G53" s="74">
        <f t="shared" si="13"/>
        <v>0</v>
      </c>
      <c r="H53" s="73">
        <f t="shared" si="14"/>
        <v>10</v>
      </c>
      <c r="I53" s="74">
        <f t="shared" si="11"/>
        <v>0</v>
      </c>
      <c r="J53" s="73">
        <f t="shared" si="12"/>
        <v>10</v>
      </c>
      <c r="K53" s="158">
        <f t="shared" si="9"/>
        <v>10</v>
      </c>
      <c r="L53" s="159">
        <f t="shared" si="25"/>
        <v>10</v>
      </c>
      <c r="M53" s="81">
        <f t="shared" si="15"/>
        <v>1</v>
      </c>
      <c r="N53" s="25"/>
      <c r="O53" s="15"/>
      <c r="P53" s="14"/>
      <c r="Q53" s="25"/>
      <c r="R53" s="30">
        <f t="shared" si="10"/>
        <v>0</v>
      </c>
      <c r="S53" s="31">
        <f t="shared" si="26"/>
        <v>0</v>
      </c>
      <c r="T53" s="104" t="s">
        <v>408</v>
      </c>
      <c r="U53" s="108"/>
      <c r="V53" s="109"/>
      <c r="W53" s="110"/>
      <c r="X53" s="108"/>
      <c r="Y53" s="8"/>
      <c r="Z53" s="8"/>
      <c r="AA53" s="8"/>
    </row>
    <row r="54" spans="1:27" s="59" customFormat="1" ht="15.75" thickBot="1" x14ac:dyDescent="0.3">
      <c r="A54" s="57" t="s">
        <v>218</v>
      </c>
      <c r="B54" s="58"/>
      <c r="C54" s="34"/>
      <c r="D54" s="16">
        <f>SUM(D55:D68)</f>
        <v>0</v>
      </c>
      <c r="E54" s="22">
        <f>SUM(E55:E68)</f>
        <v>50</v>
      </c>
      <c r="F54" s="22" t="s">
        <v>251</v>
      </c>
      <c r="G54" s="72">
        <f t="shared" ref="G54:L54" si="27">SUM(G55:G68)</f>
        <v>0</v>
      </c>
      <c r="H54" s="72">
        <f t="shared" si="27"/>
        <v>100</v>
      </c>
      <c r="I54" s="72">
        <f t="shared" si="27"/>
        <v>0</v>
      </c>
      <c r="J54" s="72">
        <f t="shared" si="27"/>
        <v>100</v>
      </c>
      <c r="K54" s="72">
        <f t="shared" si="27"/>
        <v>140</v>
      </c>
      <c r="L54" s="22">
        <f t="shared" si="27"/>
        <v>140</v>
      </c>
      <c r="M54" s="81"/>
      <c r="N54" s="79">
        <f>G54/K54</f>
        <v>0</v>
      </c>
      <c r="O54" s="19">
        <f>G54/L54</f>
        <v>0</v>
      </c>
      <c r="P54" s="18">
        <f>H54/K54</f>
        <v>0.7142857142857143</v>
      </c>
      <c r="Q54" s="27">
        <f>J54/L54</f>
        <v>0.7142857142857143</v>
      </c>
      <c r="R54" s="60">
        <f>SUM(R55:R68)</f>
        <v>20</v>
      </c>
      <c r="S54" s="17">
        <f>SUM(S55:S68)</f>
        <v>40</v>
      </c>
      <c r="T54" s="97"/>
      <c r="U54" s="105"/>
      <c r="V54" s="106"/>
      <c r="W54" s="107"/>
      <c r="X54" s="105"/>
    </row>
    <row r="55" spans="1:27" ht="61.5" customHeight="1" x14ac:dyDescent="0.25">
      <c r="A55" s="160" t="s">
        <v>127</v>
      </c>
      <c r="B55" s="146" t="s">
        <v>371</v>
      </c>
      <c r="C55" s="147"/>
      <c r="D55" s="145"/>
      <c r="E55" s="21">
        <v>4</v>
      </c>
      <c r="F55" s="21">
        <v>3</v>
      </c>
      <c r="G55" s="74">
        <f t="shared" si="13"/>
        <v>0</v>
      </c>
      <c r="H55" s="73">
        <f t="shared" si="14"/>
        <v>12</v>
      </c>
      <c r="I55" s="74">
        <f t="shared" si="11"/>
        <v>0</v>
      </c>
      <c r="J55" s="73">
        <f t="shared" si="12"/>
        <v>12</v>
      </c>
      <c r="K55" s="70">
        <f t="shared" si="9"/>
        <v>15</v>
      </c>
      <c r="L55" s="13">
        <f t="shared" ref="L55:L68" si="28">IF(C55="x",0,K55)</f>
        <v>15</v>
      </c>
      <c r="M55" s="81">
        <f t="shared" si="15"/>
        <v>1</v>
      </c>
      <c r="N55" s="25"/>
      <c r="O55" s="15"/>
      <c r="P55" s="14"/>
      <c r="Q55" s="25"/>
      <c r="R55" s="30">
        <f t="shared" si="10"/>
        <v>1</v>
      </c>
      <c r="S55" s="31">
        <f t="shared" ref="S55:S68" si="29">IF(C55="x","",L55-J55)</f>
        <v>3</v>
      </c>
      <c r="T55" s="104" t="s">
        <v>424</v>
      </c>
      <c r="U55" s="108"/>
      <c r="V55" s="109"/>
      <c r="W55" s="110"/>
      <c r="X55" s="108"/>
      <c r="Y55" s="8"/>
      <c r="Z55" s="8"/>
      <c r="AA55" s="8"/>
    </row>
    <row r="56" spans="1:27" ht="46.5" customHeight="1" x14ac:dyDescent="0.25">
      <c r="A56" s="129" t="s">
        <v>128</v>
      </c>
      <c r="B56" s="146" t="s">
        <v>319</v>
      </c>
      <c r="C56" s="147"/>
      <c r="D56" s="145"/>
      <c r="E56" s="21">
        <v>5</v>
      </c>
      <c r="F56" s="21">
        <v>3</v>
      </c>
      <c r="G56" s="74">
        <f t="shared" ref="G56" si="30">D56*$F56</f>
        <v>0</v>
      </c>
      <c r="H56" s="73">
        <f t="shared" ref="H56" si="31">E56*$F56</f>
        <v>15</v>
      </c>
      <c r="I56" s="74">
        <f t="shared" ref="I56" si="32">IF(C56="x","",G56)</f>
        <v>0</v>
      </c>
      <c r="J56" s="73">
        <f t="shared" ref="J56" si="33">IF(C56="x","",H56)</f>
        <v>15</v>
      </c>
      <c r="K56" s="70">
        <f t="shared" ref="K56" si="34">F56*5</f>
        <v>15</v>
      </c>
      <c r="L56" s="13">
        <f t="shared" ref="L56" si="35">IF(C56="x",0,K56)</f>
        <v>15</v>
      </c>
      <c r="M56" s="81">
        <f t="shared" ref="M56" si="36">IF(C56="x",1,(IF(E56="","",1)))</f>
        <v>1</v>
      </c>
      <c r="N56" s="25"/>
      <c r="O56" s="15"/>
      <c r="P56" s="14"/>
      <c r="Q56" s="25"/>
      <c r="R56" s="30">
        <f t="shared" ref="R56" si="37">IF(C56="x","",5-E56)</f>
        <v>0</v>
      </c>
      <c r="S56" s="31">
        <f t="shared" si="29"/>
        <v>0</v>
      </c>
      <c r="T56" s="104" t="s">
        <v>408</v>
      </c>
      <c r="U56" s="108"/>
      <c r="V56" s="109"/>
      <c r="W56" s="110"/>
      <c r="X56" s="108"/>
      <c r="Y56" s="8"/>
      <c r="Z56" s="8"/>
      <c r="AA56" s="8"/>
    </row>
    <row r="57" spans="1:27" ht="74.45" customHeight="1" x14ac:dyDescent="0.25">
      <c r="A57" s="129" t="s">
        <v>129</v>
      </c>
      <c r="B57" s="146" t="s">
        <v>372</v>
      </c>
      <c r="C57" s="147"/>
      <c r="D57" s="145"/>
      <c r="E57" s="21">
        <v>3</v>
      </c>
      <c r="F57" s="21">
        <v>3</v>
      </c>
      <c r="G57" s="74">
        <f t="shared" si="13"/>
        <v>0</v>
      </c>
      <c r="H57" s="73">
        <f t="shared" si="14"/>
        <v>9</v>
      </c>
      <c r="I57" s="74">
        <f t="shared" si="11"/>
        <v>0</v>
      </c>
      <c r="J57" s="73">
        <f t="shared" si="12"/>
        <v>9</v>
      </c>
      <c r="K57" s="148">
        <f t="shared" si="9"/>
        <v>15</v>
      </c>
      <c r="L57" s="149">
        <f t="shared" si="28"/>
        <v>15</v>
      </c>
      <c r="M57" s="81">
        <f t="shared" si="15"/>
        <v>1</v>
      </c>
      <c r="N57" s="25"/>
      <c r="O57" s="15"/>
      <c r="P57" s="14"/>
      <c r="Q57" s="25"/>
      <c r="R57" s="30">
        <f t="shared" si="10"/>
        <v>2</v>
      </c>
      <c r="S57" s="31">
        <f t="shared" si="29"/>
        <v>6</v>
      </c>
      <c r="T57" s="104" t="s">
        <v>434</v>
      </c>
      <c r="U57" s="172" t="s">
        <v>480</v>
      </c>
      <c r="V57" s="109"/>
      <c r="W57" s="174"/>
      <c r="X57" s="175"/>
      <c r="Y57" s="8"/>
      <c r="Z57" s="8"/>
      <c r="AA57" s="8"/>
    </row>
    <row r="58" spans="1:27" ht="18.95" customHeight="1" x14ac:dyDescent="0.25">
      <c r="A58" s="129" t="s">
        <v>130</v>
      </c>
      <c r="B58" s="146" t="s">
        <v>42</v>
      </c>
      <c r="C58" s="147"/>
      <c r="D58" s="145"/>
      <c r="E58" s="21">
        <v>5</v>
      </c>
      <c r="F58" s="21">
        <v>2</v>
      </c>
      <c r="G58" s="74">
        <f t="shared" si="13"/>
        <v>0</v>
      </c>
      <c r="H58" s="73">
        <f t="shared" si="14"/>
        <v>10</v>
      </c>
      <c r="I58" s="74">
        <f t="shared" si="11"/>
        <v>0</v>
      </c>
      <c r="J58" s="73">
        <f t="shared" si="12"/>
        <v>10</v>
      </c>
      <c r="K58" s="148">
        <f t="shared" si="9"/>
        <v>10</v>
      </c>
      <c r="L58" s="149">
        <f t="shared" si="28"/>
        <v>10</v>
      </c>
      <c r="M58" s="81">
        <f t="shared" si="15"/>
        <v>1</v>
      </c>
      <c r="N58" s="25"/>
      <c r="O58" s="15"/>
      <c r="P58" s="14"/>
      <c r="Q58" s="25"/>
      <c r="R58" s="30">
        <f t="shared" si="10"/>
        <v>0</v>
      </c>
      <c r="S58" s="31">
        <f t="shared" si="29"/>
        <v>0</v>
      </c>
      <c r="T58" s="104" t="s">
        <v>408</v>
      </c>
      <c r="U58" s="108"/>
      <c r="V58" s="109"/>
      <c r="W58" s="110"/>
      <c r="X58" s="108"/>
      <c r="Y58" s="8"/>
      <c r="Z58" s="8"/>
      <c r="AA58" s="8"/>
    </row>
    <row r="59" spans="1:27" ht="104.45" customHeight="1" x14ac:dyDescent="0.25">
      <c r="A59" s="129" t="s">
        <v>131</v>
      </c>
      <c r="B59" s="146" t="s">
        <v>297</v>
      </c>
      <c r="C59" s="147"/>
      <c r="D59" s="145"/>
      <c r="E59" s="21">
        <v>2</v>
      </c>
      <c r="F59" s="21">
        <v>1</v>
      </c>
      <c r="G59" s="74">
        <f t="shared" si="13"/>
        <v>0</v>
      </c>
      <c r="H59" s="73">
        <f t="shared" si="14"/>
        <v>2</v>
      </c>
      <c r="I59" s="74">
        <f t="shared" si="11"/>
        <v>0</v>
      </c>
      <c r="J59" s="73">
        <f t="shared" si="12"/>
        <v>2</v>
      </c>
      <c r="K59" s="148">
        <f t="shared" si="9"/>
        <v>5</v>
      </c>
      <c r="L59" s="149">
        <f t="shared" si="28"/>
        <v>5</v>
      </c>
      <c r="M59" s="81">
        <f t="shared" si="15"/>
        <v>1</v>
      </c>
      <c r="N59" s="25"/>
      <c r="O59" s="15"/>
      <c r="P59" s="14"/>
      <c r="Q59" s="25"/>
      <c r="R59" s="30">
        <f t="shared" si="10"/>
        <v>3</v>
      </c>
      <c r="S59" s="31">
        <f t="shared" si="29"/>
        <v>3</v>
      </c>
      <c r="T59" s="104" t="s">
        <v>435</v>
      </c>
      <c r="U59" s="172" t="s">
        <v>481</v>
      </c>
      <c r="V59" s="109"/>
      <c r="W59" s="188">
        <v>43525</v>
      </c>
      <c r="X59" s="175" t="s">
        <v>502</v>
      </c>
      <c r="Y59" s="8"/>
      <c r="Z59" s="8"/>
      <c r="AA59" s="8"/>
    </row>
    <row r="60" spans="1:27" ht="15.75" x14ac:dyDescent="0.25">
      <c r="A60" s="129" t="s">
        <v>132</v>
      </c>
      <c r="B60" s="146" t="s">
        <v>43</v>
      </c>
      <c r="C60" s="147"/>
      <c r="D60" s="145"/>
      <c r="E60" s="21">
        <v>5</v>
      </c>
      <c r="F60" s="21">
        <v>1</v>
      </c>
      <c r="G60" s="74">
        <f t="shared" si="13"/>
        <v>0</v>
      </c>
      <c r="H60" s="73">
        <f t="shared" si="14"/>
        <v>5</v>
      </c>
      <c r="I60" s="74">
        <f t="shared" si="11"/>
        <v>0</v>
      </c>
      <c r="J60" s="73">
        <f t="shared" si="12"/>
        <v>5</v>
      </c>
      <c r="K60" s="148">
        <f t="shared" si="9"/>
        <v>5</v>
      </c>
      <c r="L60" s="149">
        <f t="shared" si="28"/>
        <v>5</v>
      </c>
      <c r="M60" s="81">
        <f t="shared" si="15"/>
        <v>1</v>
      </c>
      <c r="N60" s="25"/>
      <c r="O60" s="15"/>
      <c r="P60" s="14"/>
      <c r="Q60" s="25"/>
      <c r="R60" s="30">
        <f t="shared" si="10"/>
        <v>0</v>
      </c>
      <c r="S60" s="31">
        <f t="shared" si="29"/>
        <v>0</v>
      </c>
      <c r="T60" s="104" t="s">
        <v>408</v>
      </c>
      <c r="U60" s="108"/>
      <c r="V60" s="109"/>
      <c r="W60" s="110"/>
      <c r="X60" s="108"/>
      <c r="Y60" s="8"/>
      <c r="Z60" s="8"/>
      <c r="AA60" s="8"/>
    </row>
    <row r="61" spans="1:27" ht="30" x14ac:dyDescent="0.25">
      <c r="A61" s="129" t="s">
        <v>133</v>
      </c>
      <c r="B61" s="146" t="s">
        <v>373</v>
      </c>
      <c r="C61" s="147"/>
      <c r="D61" s="145"/>
      <c r="E61" s="21">
        <v>5</v>
      </c>
      <c r="F61" s="21">
        <v>2</v>
      </c>
      <c r="G61" s="74">
        <f t="shared" si="13"/>
        <v>0</v>
      </c>
      <c r="H61" s="73">
        <f t="shared" si="14"/>
        <v>10</v>
      </c>
      <c r="I61" s="74">
        <f t="shared" si="11"/>
        <v>0</v>
      </c>
      <c r="J61" s="73">
        <f t="shared" si="12"/>
        <v>10</v>
      </c>
      <c r="K61" s="148">
        <f t="shared" si="9"/>
        <v>10</v>
      </c>
      <c r="L61" s="149">
        <f t="shared" si="28"/>
        <v>10</v>
      </c>
      <c r="M61" s="81">
        <f t="shared" si="15"/>
        <v>1</v>
      </c>
      <c r="N61" s="25"/>
      <c r="O61" s="15"/>
      <c r="P61" s="14"/>
      <c r="Q61" s="25"/>
      <c r="R61" s="30">
        <f t="shared" si="10"/>
        <v>0</v>
      </c>
      <c r="S61" s="31">
        <f t="shared" si="29"/>
        <v>0</v>
      </c>
      <c r="T61" s="104" t="s">
        <v>408</v>
      </c>
      <c r="U61" s="108"/>
      <c r="V61" s="109"/>
      <c r="W61" s="110"/>
      <c r="X61" s="108"/>
      <c r="Y61" s="8"/>
      <c r="Z61" s="8"/>
      <c r="AA61" s="8"/>
    </row>
    <row r="62" spans="1:27" ht="30" x14ac:dyDescent="0.25">
      <c r="A62" s="129" t="s">
        <v>134</v>
      </c>
      <c r="B62" s="146" t="s">
        <v>374</v>
      </c>
      <c r="C62" s="147"/>
      <c r="D62" s="145"/>
      <c r="E62" s="21">
        <v>5</v>
      </c>
      <c r="F62" s="21">
        <v>1</v>
      </c>
      <c r="G62" s="74">
        <f t="shared" si="13"/>
        <v>0</v>
      </c>
      <c r="H62" s="73">
        <f t="shared" si="14"/>
        <v>5</v>
      </c>
      <c r="I62" s="74">
        <f t="shared" si="11"/>
        <v>0</v>
      </c>
      <c r="J62" s="73">
        <f t="shared" si="12"/>
        <v>5</v>
      </c>
      <c r="K62" s="148">
        <f t="shared" si="9"/>
        <v>5</v>
      </c>
      <c r="L62" s="149">
        <f t="shared" si="28"/>
        <v>5</v>
      </c>
      <c r="M62" s="81">
        <f t="shared" si="15"/>
        <v>1</v>
      </c>
      <c r="N62" s="25"/>
      <c r="O62" s="15"/>
      <c r="P62" s="14"/>
      <c r="Q62" s="25"/>
      <c r="R62" s="30">
        <f t="shared" si="10"/>
        <v>0</v>
      </c>
      <c r="S62" s="31">
        <f t="shared" si="29"/>
        <v>0</v>
      </c>
      <c r="T62" s="104" t="s">
        <v>408</v>
      </c>
      <c r="U62" s="108"/>
      <c r="V62" s="109"/>
      <c r="W62" s="110"/>
      <c r="X62" s="108"/>
      <c r="Y62" s="8"/>
      <c r="Z62" s="8"/>
      <c r="AA62" s="8"/>
    </row>
    <row r="63" spans="1:27" ht="120" x14ac:dyDescent="0.25">
      <c r="A63" s="129" t="s">
        <v>219</v>
      </c>
      <c r="B63" s="146" t="s">
        <v>298</v>
      </c>
      <c r="C63" s="147"/>
      <c r="D63" s="145"/>
      <c r="E63" s="21">
        <v>2</v>
      </c>
      <c r="F63" s="21">
        <v>2</v>
      </c>
      <c r="G63" s="74">
        <f t="shared" si="13"/>
        <v>0</v>
      </c>
      <c r="H63" s="73">
        <f t="shared" si="14"/>
        <v>4</v>
      </c>
      <c r="I63" s="74">
        <f t="shared" si="11"/>
        <v>0</v>
      </c>
      <c r="J63" s="73">
        <f t="shared" si="12"/>
        <v>4</v>
      </c>
      <c r="K63" s="148">
        <f t="shared" si="9"/>
        <v>10</v>
      </c>
      <c r="L63" s="149">
        <f t="shared" si="28"/>
        <v>10</v>
      </c>
      <c r="M63" s="81">
        <f t="shared" si="15"/>
        <v>1</v>
      </c>
      <c r="N63" s="25"/>
      <c r="O63" s="15"/>
      <c r="P63" s="14"/>
      <c r="Q63" s="25"/>
      <c r="R63" s="30">
        <f t="shared" si="10"/>
        <v>3</v>
      </c>
      <c r="S63" s="31">
        <f t="shared" si="29"/>
        <v>6</v>
      </c>
      <c r="T63" s="104" t="s">
        <v>455</v>
      </c>
      <c r="U63" s="172" t="s">
        <v>497</v>
      </c>
      <c r="V63" s="109"/>
      <c r="W63" s="174" t="s">
        <v>501</v>
      </c>
      <c r="X63" s="175" t="s">
        <v>503</v>
      </c>
      <c r="Y63" s="8"/>
      <c r="Z63" s="8"/>
      <c r="AA63" s="8"/>
    </row>
    <row r="64" spans="1:27" ht="45" x14ac:dyDescent="0.25">
      <c r="A64" s="134" t="s">
        <v>220</v>
      </c>
      <c r="B64" s="150" t="s">
        <v>407</v>
      </c>
      <c r="C64" s="151"/>
      <c r="D64" s="152"/>
      <c r="E64" s="153">
        <v>2</v>
      </c>
      <c r="F64" s="21">
        <v>1</v>
      </c>
      <c r="G64" s="74">
        <f t="shared" si="13"/>
        <v>0</v>
      </c>
      <c r="H64" s="73">
        <f t="shared" si="14"/>
        <v>2</v>
      </c>
      <c r="I64" s="74">
        <f t="shared" si="11"/>
        <v>0</v>
      </c>
      <c r="J64" s="73">
        <f t="shared" si="12"/>
        <v>2</v>
      </c>
      <c r="K64" s="148">
        <f t="shared" si="9"/>
        <v>5</v>
      </c>
      <c r="L64" s="149">
        <f t="shared" si="28"/>
        <v>5</v>
      </c>
      <c r="M64" s="81">
        <f t="shared" si="15"/>
        <v>1</v>
      </c>
      <c r="N64" s="25"/>
      <c r="O64" s="15"/>
      <c r="P64" s="14"/>
      <c r="Q64" s="25"/>
      <c r="R64" s="30">
        <f t="shared" si="10"/>
        <v>3</v>
      </c>
      <c r="S64" s="31">
        <f t="shared" si="29"/>
        <v>3</v>
      </c>
      <c r="T64" s="104" t="s">
        <v>456</v>
      </c>
      <c r="U64" s="172" t="s">
        <v>498</v>
      </c>
      <c r="V64" s="109"/>
      <c r="W64" s="174" t="s">
        <v>501</v>
      </c>
      <c r="X64" s="175" t="s">
        <v>503</v>
      </c>
      <c r="Y64" s="8"/>
      <c r="Z64" s="8"/>
      <c r="AA64" s="8"/>
    </row>
    <row r="65" spans="1:27" ht="15.75" x14ac:dyDescent="0.25">
      <c r="A65" s="129" t="s">
        <v>221</v>
      </c>
      <c r="B65" s="146" t="s">
        <v>67</v>
      </c>
      <c r="C65" s="147"/>
      <c r="D65" s="145"/>
      <c r="E65" s="21">
        <v>2</v>
      </c>
      <c r="F65" s="21">
        <v>3</v>
      </c>
      <c r="G65" s="74">
        <f t="shared" si="13"/>
        <v>0</v>
      </c>
      <c r="H65" s="73">
        <f t="shared" si="14"/>
        <v>6</v>
      </c>
      <c r="I65" s="74">
        <f t="shared" si="11"/>
        <v>0</v>
      </c>
      <c r="J65" s="73">
        <f t="shared" si="12"/>
        <v>6</v>
      </c>
      <c r="K65" s="148">
        <f t="shared" si="9"/>
        <v>15</v>
      </c>
      <c r="L65" s="149">
        <f t="shared" si="28"/>
        <v>15</v>
      </c>
      <c r="M65" s="81">
        <f t="shared" si="15"/>
        <v>1</v>
      </c>
      <c r="N65" s="25"/>
      <c r="O65" s="15"/>
      <c r="P65" s="14"/>
      <c r="Q65" s="25"/>
      <c r="R65" s="30">
        <f t="shared" si="10"/>
        <v>3</v>
      </c>
      <c r="S65" s="31">
        <f t="shared" si="29"/>
        <v>9</v>
      </c>
      <c r="T65" s="97" t="s">
        <v>425</v>
      </c>
      <c r="U65" s="172" t="s">
        <v>482</v>
      </c>
      <c r="V65" s="109"/>
      <c r="W65" s="174" t="s">
        <v>501</v>
      </c>
      <c r="X65" s="175" t="s">
        <v>503</v>
      </c>
      <c r="Y65" s="8"/>
      <c r="Z65" s="8"/>
      <c r="AA65" s="8"/>
    </row>
    <row r="66" spans="1:27" ht="60" x14ac:dyDescent="0.25">
      <c r="A66" s="129" t="s">
        <v>222</v>
      </c>
      <c r="B66" s="146" t="s">
        <v>68</v>
      </c>
      <c r="C66" s="147"/>
      <c r="D66" s="145"/>
      <c r="E66" s="21">
        <v>3</v>
      </c>
      <c r="F66" s="21">
        <v>2</v>
      </c>
      <c r="G66" s="74">
        <f t="shared" si="13"/>
        <v>0</v>
      </c>
      <c r="H66" s="73">
        <f t="shared" si="14"/>
        <v>6</v>
      </c>
      <c r="I66" s="74">
        <f t="shared" si="11"/>
        <v>0</v>
      </c>
      <c r="J66" s="73">
        <f t="shared" si="12"/>
        <v>6</v>
      </c>
      <c r="K66" s="148">
        <f t="shared" si="9"/>
        <v>10</v>
      </c>
      <c r="L66" s="149">
        <f t="shared" si="28"/>
        <v>10</v>
      </c>
      <c r="M66" s="81">
        <f t="shared" si="15"/>
        <v>1</v>
      </c>
      <c r="N66" s="25"/>
      <c r="O66" s="15"/>
      <c r="P66" s="14"/>
      <c r="Q66" s="25"/>
      <c r="R66" s="30">
        <f t="shared" si="10"/>
        <v>2</v>
      </c>
      <c r="S66" s="31">
        <f t="shared" si="29"/>
        <v>4</v>
      </c>
      <c r="T66" s="104" t="s">
        <v>426</v>
      </c>
      <c r="U66" s="108"/>
      <c r="V66" s="109"/>
      <c r="W66" s="110"/>
      <c r="X66" s="108"/>
      <c r="Y66" s="8"/>
      <c r="Z66" s="8"/>
      <c r="AA66" s="8"/>
    </row>
    <row r="67" spans="1:27" ht="45" x14ac:dyDescent="0.25">
      <c r="A67" s="129" t="s">
        <v>223</v>
      </c>
      <c r="B67" s="146" t="s">
        <v>257</v>
      </c>
      <c r="C67" s="147"/>
      <c r="D67" s="145"/>
      <c r="E67" s="21">
        <v>2</v>
      </c>
      <c r="F67" s="21">
        <v>2</v>
      </c>
      <c r="G67" s="74">
        <f t="shared" si="13"/>
        <v>0</v>
      </c>
      <c r="H67" s="73">
        <f t="shared" si="14"/>
        <v>4</v>
      </c>
      <c r="I67" s="74">
        <f t="shared" si="11"/>
        <v>0</v>
      </c>
      <c r="J67" s="73">
        <f t="shared" si="12"/>
        <v>4</v>
      </c>
      <c r="K67" s="148">
        <f t="shared" si="9"/>
        <v>10</v>
      </c>
      <c r="L67" s="149">
        <f t="shared" si="28"/>
        <v>10</v>
      </c>
      <c r="M67" s="81">
        <f t="shared" si="15"/>
        <v>1</v>
      </c>
      <c r="N67" s="25"/>
      <c r="O67" s="15"/>
      <c r="P67" s="14"/>
      <c r="Q67" s="25"/>
      <c r="R67" s="30">
        <f t="shared" si="10"/>
        <v>3</v>
      </c>
      <c r="S67" s="31">
        <f t="shared" si="29"/>
        <v>6</v>
      </c>
      <c r="T67" s="104" t="s">
        <v>457</v>
      </c>
      <c r="U67" s="172" t="s">
        <v>483</v>
      </c>
      <c r="V67" s="109"/>
      <c r="W67" s="174" t="s">
        <v>501</v>
      </c>
      <c r="X67" s="175" t="s">
        <v>503</v>
      </c>
      <c r="Y67" s="8"/>
      <c r="Z67" s="8"/>
      <c r="AA67" s="8"/>
    </row>
    <row r="68" spans="1:27" ht="16.5" thickBot="1" x14ac:dyDescent="0.3">
      <c r="A68" s="161" t="s">
        <v>318</v>
      </c>
      <c r="B68" s="146" t="s">
        <v>69</v>
      </c>
      <c r="C68" s="147"/>
      <c r="D68" s="145"/>
      <c r="E68" s="21">
        <v>5</v>
      </c>
      <c r="F68" s="21">
        <v>2</v>
      </c>
      <c r="G68" s="74">
        <f t="shared" si="13"/>
        <v>0</v>
      </c>
      <c r="H68" s="73">
        <f t="shared" si="14"/>
        <v>10</v>
      </c>
      <c r="I68" s="74">
        <f t="shared" si="11"/>
        <v>0</v>
      </c>
      <c r="J68" s="73">
        <f t="shared" si="12"/>
        <v>10</v>
      </c>
      <c r="K68" s="148">
        <f t="shared" si="9"/>
        <v>10</v>
      </c>
      <c r="L68" s="149">
        <f t="shared" si="28"/>
        <v>10</v>
      </c>
      <c r="M68" s="81">
        <f t="shared" si="15"/>
        <v>1</v>
      </c>
      <c r="N68" s="25"/>
      <c r="O68" s="15"/>
      <c r="P68" s="14"/>
      <c r="Q68" s="25"/>
      <c r="R68" s="30">
        <f t="shared" si="10"/>
        <v>0</v>
      </c>
      <c r="S68" s="31">
        <f t="shared" si="29"/>
        <v>0</v>
      </c>
      <c r="T68" s="97" t="s">
        <v>408</v>
      </c>
      <c r="U68" s="108"/>
      <c r="V68" s="109"/>
      <c r="W68" s="110"/>
      <c r="X68" s="108"/>
      <c r="Y68" s="8"/>
      <c r="Z68" s="8"/>
      <c r="AA68" s="8"/>
    </row>
    <row r="69" spans="1:27" s="59" customFormat="1" ht="15.75" thickBot="1" x14ac:dyDescent="0.3">
      <c r="A69" s="57" t="s">
        <v>224</v>
      </c>
      <c r="B69" s="58"/>
      <c r="C69" s="34"/>
      <c r="D69" s="16">
        <f>SUM(D70:D77)</f>
        <v>0</v>
      </c>
      <c r="E69" s="22">
        <f>SUM(E70:E77)</f>
        <v>38</v>
      </c>
      <c r="F69" s="22" t="s">
        <v>251</v>
      </c>
      <c r="G69" s="72">
        <f t="shared" ref="G69:J69" si="38">SUM(G70:G77)</f>
        <v>0</v>
      </c>
      <c r="H69" s="72">
        <f t="shared" si="38"/>
        <v>61</v>
      </c>
      <c r="I69" s="72">
        <f t="shared" si="38"/>
        <v>0</v>
      </c>
      <c r="J69" s="72">
        <f t="shared" si="38"/>
        <v>61</v>
      </c>
      <c r="K69" s="72">
        <f>SUM(K70:K77)</f>
        <v>65</v>
      </c>
      <c r="L69" s="22">
        <f>SUM(L70:L77)</f>
        <v>65</v>
      </c>
      <c r="M69" s="81"/>
      <c r="N69" s="79">
        <f>G69/K69</f>
        <v>0</v>
      </c>
      <c r="O69" s="19">
        <f>G69/L69</f>
        <v>0</v>
      </c>
      <c r="P69" s="18">
        <f>H69/K69</f>
        <v>0.93846153846153846</v>
      </c>
      <c r="Q69" s="27">
        <f>J69/L69</f>
        <v>0.93846153846153846</v>
      </c>
      <c r="R69" s="60">
        <f>SUM(R70:R77)</f>
        <v>2</v>
      </c>
      <c r="S69" s="17">
        <f>SUM(S70:S77)</f>
        <v>4</v>
      </c>
      <c r="T69" s="97"/>
      <c r="U69" s="105"/>
      <c r="V69" s="106"/>
      <c r="W69" s="107"/>
      <c r="X69" s="105"/>
    </row>
    <row r="70" spans="1:27" ht="15.75" x14ac:dyDescent="0.25">
      <c r="A70" s="125" t="s">
        <v>135</v>
      </c>
      <c r="B70" s="146" t="s">
        <v>44</v>
      </c>
      <c r="C70" s="147"/>
      <c r="D70" s="145"/>
      <c r="E70" s="21">
        <v>5</v>
      </c>
      <c r="F70" s="21">
        <v>3</v>
      </c>
      <c r="G70" s="74">
        <f t="shared" si="13"/>
        <v>0</v>
      </c>
      <c r="H70" s="73">
        <f t="shared" si="14"/>
        <v>15</v>
      </c>
      <c r="I70" s="74">
        <f t="shared" si="11"/>
        <v>0</v>
      </c>
      <c r="J70" s="73">
        <f t="shared" si="12"/>
        <v>15</v>
      </c>
      <c r="K70" s="70">
        <f t="shared" ref="K70:K147" si="39">F70*5</f>
        <v>15</v>
      </c>
      <c r="L70" s="13">
        <f t="shared" ref="L70:L77" si="40">IF(C70="x",0,K70)</f>
        <v>15</v>
      </c>
      <c r="M70" s="81">
        <f t="shared" si="15"/>
        <v>1</v>
      </c>
      <c r="N70" s="25"/>
      <c r="O70" s="15"/>
      <c r="P70" s="14"/>
      <c r="Q70" s="25"/>
      <c r="R70" s="30">
        <f t="shared" ref="R70:R147" si="41">IF(C70="x","",5-E70)</f>
        <v>0</v>
      </c>
      <c r="S70" s="31">
        <f t="shared" ref="S70:S77" si="42">IF(C70="x","",L70-J70)</f>
        <v>0</v>
      </c>
      <c r="T70" s="97" t="s">
        <v>408</v>
      </c>
      <c r="U70" s="108"/>
      <c r="V70" s="109"/>
      <c r="W70" s="110"/>
      <c r="X70" s="108"/>
      <c r="Y70" s="8"/>
      <c r="Z70" s="8"/>
      <c r="AA70" s="8"/>
    </row>
    <row r="71" spans="1:27" ht="30" x14ac:dyDescent="0.25">
      <c r="A71" s="129" t="s">
        <v>136</v>
      </c>
      <c r="B71" s="146" t="s">
        <v>45</v>
      </c>
      <c r="C71" s="147"/>
      <c r="D71" s="145"/>
      <c r="E71" s="21">
        <v>3</v>
      </c>
      <c r="F71" s="21">
        <v>2</v>
      </c>
      <c r="G71" s="74">
        <f t="shared" si="13"/>
        <v>0</v>
      </c>
      <c r="H71" s="73">
        <f t="shared" si="14"/>
        <v>6</v>
      </c>
      <c r="I71" s="74">
        <f t="shared" ref="I71:I147" si="43">IF(C71="x","",G71)</f>
        <v>0</v>
      </c>
      <c r="J71" s="73">
        <f t="shared" ref="J71:J147" si="44">IF(C71="x","",H71)</f>
        <v>6</v>
      </c>
      <c r="K71" s="148">
        <f t="shared" si="39"/>
        <v>10</v>
      </c>
      <c r="L71" s="149">
        <f t="shared" si="40"/>
        <v>10</v>
      </c>
      <c r="M71" s="81">
        <f t="shared" si="15"/>
        <v>1</v>
      </c>
      <c r="N71" s="25"/>
      <c r="O71" s="15"/>
      <c r="P71" s="14"/>
      <c r="Q71" s="25"/>
      <c r="R71" s="30">
        <f t="shared" si="41"/>
        <v>2</v>
      </c>
      <c r="S71" s="31">
        <f t="shared" si="42"/>
        <v>4</v>
      </c>
      <c r="T71" s="97" t="s">
        <v>408</v>
      </c>
      <c r="U71" s="108"/>
      <c r="V71" s="109"/>
      <c r="W71" s="110"/>
      <c r="X71" s="108"/>
      <c r="Y71" s="8"/>
      <c r="Z71" s="8"/>
      <c r="AA71" s="8"/>
    </row>
    <row r="72" spans="1:27" ht="15.75" x14ac:dyDescent="0.25">
      <c r="A72" s="129" t="s">
        <v>137</v>
      </c>
      <c r="B72" s="146" t="s">
        <v>258</v>
      </c>
      <c r="C72" s="147"/>
      <c r="D72" s="145"/>
      <c r="E72" s="21">
        <v>5</v>
      </c>
      <c r="F72" s="21">
        <v>1</v>
      </c>
      <c r="G72" s="74">
        <f t="shared" si="13"/>
        <v>0</v>
      </c>
      <c r="H72" s="73">
        <f t="shared" si="14"/>
        <v>5</v>
      </c>
      <c r="I72" s="74">
        <f t="shared" si="43"/>
        <v>0</v>
      </c>
      <c r="J72" s="73">
        <f t="shared" si="44"/>
        <v>5</v>
      </c>
      <c r="K72" s="148">
        <f t="shared" si="39"/>
        <v>5</v>
      </c>
      <c r="L72" s="149">
        <f t="shared" si="40"/>
        <v>5</v>
      </c>
      <c r="M72" s="81">
        <f t="shared" si="15"/>
        <v>1</v>
      </c>
      <c r="N72" s="25"/>
      <c r="O72" s="15"/>
      <c r="P72" s="14"/>
      <c r="Q72" s="25"/>
      <c r="R72" s="30">
        <f t="shared" si="41"/>
        <v>0</v>
      </c>
      <c r="S72" s="31">
        <f t="shared" si="42"/>
        <v>0</v>
      </c>
      <c r="T72" s="97" t="s">
        <v>408</v>
      </c>
      <c r="U72" s="108"/>
      <c r="V72" s="109"/>
      <c r="W72" s="110"/>
      <c r="X72" s="108"/>
      <c r="Y72" s="8"/>
      <c r="Z72" s="8"/>
      <c r="AA72" s="8"/>
    </row>
    <row r="73" spans="1:27" ht="15.75" x14ac:dyDescent="0.25">
      <c r="A73" s="129" t="s">
        <v>138</v>
      </c>
      <c r="B73" s="146" t="s">
        <v>46</v>
      </c>
      <c r="C73" s="147"/>
      <c r="D73" s="145"/>
      <c r="E73" s="21">
        <v>5</v>
      </c>
      <c r="F73" s="21">
        <v>1</v>
      </c>
      <c r="G73" s="74">
        <f t="shared" ref="G73:G149" si="45">D73*$F73</f>
        <v>0</v>
      </c>
      <c r="H73" s="73">
        <f t="shared" ref="H73:H149" si="46">E73*$F73</f>
        <v>5</v>
      </c>
      <c r="I73" s="74">
        <f t="shared" si="43"/>
        <v>0</v>
      </c>
      <c r="J73" s="73">
        <f t="shared" si="44"/>
        <v>5</v>
      </c>
      <c r="K73" s="148">
        <f t="shared" si="39"/>
        <v>5</v>
      </c>
      <c r="L73" s="149">
        <f t="shared" si="40"/>
        <v>5</v>
      </c>
      <c r="M73" s="81">
        <f t="shared" si="15"/>
        <v>1</v>
      </c>
      <c r="N73" s="25"/>
      <c r="O73" s="15"/>
      <c r="P73" s="14"/>
      <c r="Q73" s="25"/>
      <c r="R73" s="30">
        <f t="shared" si="41"/>
        <v>0</v>
      </c>
      <c r="S73" s="31">
        <f t="shared" si="42"/>
        <v>0</v>
      </c>
      <c r="T73" s="97" t="s">
        <v>408</v>
      </c>
      <c r="U73" s="108"/>
      <c r="V73" s="109"/>
      <c r="W73" s="110"/>
      <c r="X73" s="108"/>
      <c r="Y73" s="8"/>
      <c r="Z73" s="8"/>
      <c r="AA73" s="8"/>
    </row>
    <row r="74" spans="1:27" ht="15.75" x14ac:dyDescent="0.25">
      <c r="A74" s="129" t="s">
        <v>139</v>
      </c>
      <c r="B74" s="146" t="s">
        <v>47</v>
      </c>
      <c r="C74" s="147"/>
      <c r="D74" s="145"/>
      <c r="E74" s="21">
        <v>5</v>
      </c>
      <c r="F74" s="21">
        <v>1</v>
      </c>
      <c r="G74" s="74">
        <f t="shared" si="45"/>
        <v>0</v>
      </c>
      <c r="H74" s="73">
        <f t="shared" si="46"/>
        <v>5</v>
      </c>
      <c r="I74" s="74">
        <f t="shared" si="43"/>
        <v>0</v>
      </c>
      <c r="J74" s="73">
        <f t="shared" si="44"/>
        <v>5</v>
      </c>
      <c r="K74" s="148">
        <f t="shared" si="39"/>
        <v>5</v>
      </c>
      <c r="L74" s="149">
        <f t="shared" si="40"/>
        <v>5</v>
      </c>
      <c r="M74" s="81">
        <f t="shared" ref="M74:M149" si="47">IF(C74="x",1,(IF(E74="","",1)))</f>
        <v>1</v>
      </c>
      <c r="N74" s="25"/>
      <c r="O74" s="15"/>
      <c r="P74" s="14"/>
      <c r="Q74" s="25"/>
      <c r="R74" s="30">
        <f t="shared" si="41"/>
        <v>0</v>
      </c>
      <c r="S74" s="31">
        <f t="shared" si="42"/>
        <v>0</v>
      </c>
      <c r="T74" s="97" t="s">
        <v>408</v>
      </c>
      <c r="U74" s="108"/>
      <c r="V74" s="109"/>
      <c r="W74" s="110"/>
      <c r="X74" s="108"/>
      <c r="Y74" s="8"/>
      <c r="Z74" s="8"/>
      <c r="AA74" s="8"/>
    </row>
    <row r="75" spans="1:27" ht="30" x14ac:dyDescent="0.25">
      <c r="A75" s="129" t="s">
        <v>140</v>
      </c>
      <c r="B75" s="146" t="s">
        <v>48</v>
      </c>
      <c r="C75" s="147"/>
      <c r="D75" s="145"/>
      <c r="E75" s="21">
        <v>5</v>
      </c>
      <c r="F75" s="21">
        <v>1</v>
      </c>
      <c r="G75" s="74">
        <f t="shared" si="45"/>
        <v>0</v>
      </c>
      <c r="H75" s="73">
        <f t="shared" si="46"/>
        <v>5</v>
      </c>
      <c r="I75" s="74">
        <f t="shared" si="43"/>
        <v>0</v>
      </c>
      <c r="J75" s="73">
        <f t="shared" si="44"/>
        <v>5</v>
      </c>
      <c r="K75" s="148">
        <f t="shared" si="39"/>
        <v>5</v>
      </c>
      <c r="L75" s="149">
        <f t="shared" si="40"/>
        <v>5</v>
      </c>
      <c r="M75" s="81">
        <f t="shared" si="47"/>
        <v>1</v>
      </c>
      <c r="N75" s="25"/>
      <c r="O75" s="15"/>
      <c r="P75" s="14"/>
      <c r="Q75" s="25"/>
      <c r="R75" s="30">
        <f t="shared" si="41"/>
        <v>0</v>
      </c>
      <c r="S75" s="31">
        <f t="shared" si="42"/>
        <v>0</v>
      </c>
      <c r="T75" s="97" t="s">
        <v>408</v>
      </c>
      <c r="U75" s="108"/>
      <c r="V75" s="109"/>
      <c r="W75" s="110"/>
      <c r="X75" s="108"/>
      <c r="Y75" s="8"/>
      <c r="Z75" s="8"/>
      <c r="AA75" s="8"/>
    </row>
    <row r="76" spans="1:27" ht="15.75" x14ac:dyDescent="0.25">
      <c r="A76" s="129" t="s">
        <v>141</v>
      </c>
      <c r="B76" s="146" t="s">
        <v>49</v>
      </c>
      <c r="C76" s="147"/>
      <c r="D76" s="145"/>
      <c r="E76" s="21">
        <v>5</v>
      </c>
      <c r="F76" s="21">
        <v>1</v>
      </c>
      <c r="G76" s="74">
        <f t="shared" si="45"/>
        <v>0</v>
      </c>
      <c r="H76" s="73">
        <f t="shared" si="46"/>
        <v>5</v>
      </c>
      <c r="I76" s="74">
        <f t="shared" si="43"/>
        <v>0</v>
      </c>
      <c r="J76" s="73">
        <f t="shared" si="44"/>
        <v>5</v>
      </c>
      <c r="K76" s="148">
        <f t="shared" si="39"/>
        <v>5</v>
      </c>
      <c r="L76" s="149">
        <f t="shared" si="40"/>
        <v>5</v>
      </c>
      <c r="M76" s="81">
        <f t="shared" si="47"/>
        <v>1</v>
      </c>
      <c r="N76" s="25"/>
      <c r="O76" s="15"/>
      <c r="P76" s="14"/>
      <c r="Q76" s="25"/>
      <c r="R76" s="30">
        <f t="shared" si="41"/>
        <v>0</v>
      </c>
      <c r="S76" s="31">
        <f t="shared" si="42"/>
        <v>0</v>
      </c>
      <c r="T76" s="97" t="s">
        <v>408</v>
      </c>
      <c r="U76" s="108"/>
      <c r="V76" s="109"/>
      <c r="W76" s="110"/>
      <c r="X76" s="108"/>
      <c r="Y76" s="8"/>
      <c r="Z76" s="8"/>
      <c r="AA76" s="8"/>
    </row>
    <row r="77" spans="1:27" ht="30.75" thickBot="1" x14ac:dyDescent="0.3">
      <c r="A77" s="129" t="s">
        <v>142</v>
      </c>
      <c r="B77" s="146" t="s">
        <v>50</v>
      </c>
      <c r="C77" s="147"/>
      <c r="D77" s="145"/>
      <c r="E77" s="21">
        <v>5</v>
      </c>
      <c r="F77" s="21">
        <v>3</v>
      </c>
      <c r="G77" s="74">
        <f t="shared" si="45"/>
        <v>0</v>
      </c>
      <c r="H77" s="73">
        <f t="shared" si="46"/>
        <v>15</v>
      </c>
      <c r="I77" s="74">
        <f t="shared" si="43"/>
        <v>0</v>
      </c>
      <c r="J77" s="73">
        <f t="shared" si="44"/>
        <v>15</v>
      </c>
      <c r="K77" s="148">
        <f t="shared" si="39"/>
        <v>15</v>
      </c>
      <c r="L77" s="149">
        <f t="shared" si="40"/>
        <v>15</v>
      </c>
      <c r="M77" s="81">
        <f t="shared" si="47"/>
        <v>1</v>
      </c>
      <c r="N77" s="25"/>
      <c r="O77" s="15"/>
      <c r="P77" s="14"/>
      <c r="Q77" s="25"/>
      <c r="R77" s="30">
        <f t="shared" si="41"/>
        <v>0</v>
      </c>
      <c r="S77" s="31">
        <f t="shared" si="42"/>
        <v>0</v>
      </c>
      <c r="T77" s="97" t="s">
        <v>408</v>
      </c>
      <c r="U77" s="108"/>
      <c r="V77" s="109"/>
      <c r="W77" s="110"/>
      <c r="X77" s="108"/>
      <c r="Y77" s="8"/>
      <c r="Z77" s="8"/>
      <c r="AA77" s="8"/>
    </row>
    <row r="78" spans="1:27" s="59" customFormat="1" ht="15.75" thickBot="1" x14ac:dyDescent="0.3">
      <c r="A78" s="57" t="s">
        <v>225</v>
      </c>
      <c r="B78" s="58"/>
      <c r="C78" s="34"/>
      <c r="D78" s="16">
        <f>SUM(D79:D95)</f>
        <v>0</v>
      </c>
      <c r="E78" s="22">
        <f>SUM(E79:E95)</f>
        <v>69</v>
      </c>
      <c r="F78" s="22" t="s">
        <v>251</v>
      </c>
      <c r="G78" s="72">
        <f t="shared" ref="G78:J78" si="48">SUM(G79:G95)</f>
        <v>0</v>
      </c>
      <c r="H78" s="72">
        <f t="shared" si="48"/>
        <v>129</v>
      </c>
      <c r="I78" s="72">
        <f t="shared" si="48"/>
        <v>0</v>
      </c>
      <c r="J78" s="72">
        <f t="shared" si="48"/>
        <v>129</v>
      </c>
      <c r="K78" s="72">
        <f>SUM(K79:K95)</f>
        <v>155</v>
      </c>
      <c r="L78" s="22">
        <f>SUM(L79:L95)</f>
        <v>150</v>
      </c>
      <c r="M78" s="81"/>
      <c r="N78" s="79">
        <f>G78/K78</f>
        <v>0</v>
      </c>
      <c r="O78" s="19">
        <f>G78/L78</f>
        <v>0</v>
      </c>
      <c r="P78" s="18">
        <f>H78/K78</f>
        <v>0.83225806451612905</v>
      </c>
      <c r="Q78" s="27">
        <f>J78/L78</f>
        <v>0.86</v>
      </c>
      <c r="R78" s="60">
        <f>SUM(R79:R95)</f>
        <v>11</v>
      </c>
      <c r="S78" s="17">
        <f>SUM(S79:S95)</f>
        <v>21</v>
      </c>
      <c r="T78" s="97"/>
      <c r="U78" s="105"/>
      <c r="V78" s="106"/>
      <c r="W78" s="107"/>
      <c r="X78" s="105"/>
    </row>
    <row r="79" spans="1:27" ht="15.75" x14ac:dyDescent="0.25">
      <c r="A79" s="125" t="s">
        <v>143</v>
      </c>
      <c r="B79" s="146" t="s">
        <v>29</v>
      </c>
      <c r="C79" s="147"/>
      <c r="D79" s="145"/>
      <c r="E79" s="21">
        <v>3</v>
      </c>
      <c r="F79" s="21">
        <v>3</v>
      </c>
      <c r="G79" s="74">
        <f t="shared" si="45"/>
        <v>0</v>
      </c>
      <c r="H79" s="73">
        <f t="shared" si="46"/>
        <v>9</v>
      </c>
      <c r="I79" s="74">
        <f t="shared" si="43"/>
        <v>0</v>
      </c>
      <c r="J79" s="73">
        <f t="shared" si="44"/>
        <v>9</v>
      </c>
      <c r="K79" s="70">
        <f t="shared" si="39"/>
        <v>15</v>
      </c>
      <c r="L79" s="13">
        <f t="shared" ref="L79:L95" si="49">IF(C79="x",0,K79)</f>
        <v>15</v>
      </c>
      <c r="M79" s="81">
        <f t="shared" si="47"/>
        <v>1</v>
      </c>
      <c r="N79" s="25"/>
      <c r="O79" s="15"/>
      <c r="P79" s="14"/>
      <c r="Q79" s="25"/>
      <c r="R79" s="30">
        <f t="shared" si="41"/>
        <v>2</v>
      </c>
      <c r="S79" s="31">
        <f t="shared" ref="S79:S95" si="50">IF(C79="x","",L79-J79)</f>
        <v>6</v>
      </c>
      <c r="T79" s="104" t="s">
        <v>413</v>
      </c>
      <c r="U79" s="108"/>
      <c r="V79" s="109"/>
      <c r="W79" s="110"/>
      <c r="X79" s="108"/>
      <c r="Y79" s="8"/>
      <c r="Z79" s="8"/>
      <c r="AA79" s="8"/>
    </row>
    <row r="80" spans="1:27" ht="15.75" x14ac:dyDescent="0.25">
      <c r="A80" s="129" t="s">
        <v>144</v>
      </c>
      <c r="B80" s="146" t="s">
        <v>66</v>
      </c>
      <c r="C80" s="147"/>
      <c r="D80" s="145"/>
      <c r="E80" s="21">
        <v>5</v>
      </c>
      <c r="F80" s="21">
        <v>2</v>
      </c>
      <c r="G80" s="74">
        <f t="shared" si="45"/>
        <v>0</v>
      </c>
      <c r="H80" s="73">
        <f t="shared" si="46"/>
        <v>10</v>
      </c>
      <c r="I80" s="74">
        <f t="shared" si="43"/>
        <v>0</v>
      </c>
      <c r="J80" s="73">
        <f t="shared" si="44"/>
        <v>10</v>
      </c>
      <c r="K80" s="148">
        <f t="shared" si="39"/>
        <v>10</v>
      </c>
      <c r="L80" s="149">
        <f t="shared" si="49"/>
        <v>10</v>
      </c>
      <c r="M80" s="81">
        <f t="shared" si="47"/>
        <v>1</v>
      </c>
      <c r="N80" s="25"/>
      <c r="O80" s="15"/>
      <c r="P80" s="14"/>
      <c r="Q80" s="25"/>
      <c r="R80" s="30">
        <f t="shared" si="41"/>
        <v>0</v>
      </c>
      <c r="S80" s="31">
        <f t="shared" si="50"/>
        <v>0</v>
      </c>
      <c r="T80" s="97" t="s">
        <v>408</v>
      </c>
      <c r="U80" s="108"/>
      <c r="V80" s="109"/>
      <c r="W80" s="110"/>
      <c r="X80" s="108"/>
      <c r="Y80" s="8"/>
      <c r="Z80" s="8"/>
      <c r="AA80" s="8"/>
    </row>
    <row r="81" spans="1:27" ht="30" x14ac:dyDescent="0.25">
      <c r="A81" s="129" t="s">
        <v>145</v>
      </c>
      <c r="B81" s="146" t="s">
        <v>299</v>
      </c>
      <c r="C81" s="147"/>
      <c r="D81" s="145"/>
      <c r="E81" s="21">
        <v>5</v>
      </c>
      <c r="F81" s="21">
        <v>2</v>
      </c>
      <c r="G81" s="74">
        <f t="shared" si="45"/>
        <v>0</v>
      </c>
      <c r="H81" s="73">
        <f t="shared" si="46"/>
        <v>10</v>
      </c>
      <c r="I81" s="74">
        <f t="shared" si="43"/>
        <v>0</v>
      </c>
      <c r="J81" s="73">
        <f t="shared" si="44"/>
        <v>10</v>
      </c>
      <c r="K81" s="148">
        <f t="shared" si="39"/>
        <v>10</v>
      </c>
      <c r="L81" s="149">
        <f t="shared" si="49"/>
        <v>10</v>
      </c>
      <c r="M81" s="81">
        <f t="shared" si="47"/>
        <v>1</v>
      </c>
      <c r="N81" s="25"/>
      <c r="O81" s="15"/>
      <c r="P81" s="14"/>
      <c r="Q81" s="25"/>
      <c r="R81" s="30">
        <f t="shared" si="41"/>
        <v>0</v>
      </c>
      <c r="S81" s="31">
        <f t="shared" si="50"/>
        <v>0</v>
      </c>
      <c r="T81" s="97" t="s">
        <v>408</v>
      </c>
      <c r="U81" s="108"/>
      <c r="V81" s="109"/>
      <c r="W81" s="110"/>
      <c r="X81" s="108"/>
      <c r="Y81" s="8"/>
      <c r="Z81" s="8"/>
      <c r="AA81" s="8"/>
    </row>
    <row r="82" spans="1:27" ht="15.75" x14ac:dyDescent="0.25">
      <c r="A82" s="129" t="s">
        <v>146</v>
      </c>
      <c r="B82" s="146" t="s">
        <v>30</v>
      </c>
      <c r="C82" s="147"/>
      <c r="D82" s="145"/>
      <c r="E82" s="21">
        <v>5</v>
      </c>
      <c r="F82" s="21">
        <v>2</v>
      </c>
      <c r="G82" s="74">
        <f t="shared" si="45"/>
        <v>0</v>
      </c>
      <c r="H82" s="73">
        <f t="shared" si="46"/>
        <v>10</v>
      </c>
      <c r="I82" s="74">
        <f t="shared" si="43"/>
        <v>0</v>
      </c>
      <c r="J82" s="73">
        <f t="shared" si="44"/>
        <v>10</v>
      </c>
      <c r="K82" s="148">
        <f t="shared" si="39"/>
        <v>10</v>
      </c>
      <c r="L82" s="149">
        <f t="shared" si="49"/>
        <v>10</v>
      </c>
      <c r="M82" s="81">
        <f t="shared" si="47"/>
        <v>1</v>
      </c>
      <c r="N82" s="25"/>
      <c r="O82" s="15"/>
      <c r="P82" s="14"/>
      <c r="Q82" s="25"/>
      <c r="R82" s="30">
        <f t="shared" si="41"/>
        <v>0</v>
      </c>
      <c r="S82" s="31">
        <f t="shared" si="50"/>
        <v>0</v>
      </c>
      <c r="T82" s="97" t="s">
        <v>408</v>
      </c>
      <c r="U82" s="108"/>
      <c r="V82" s="109"/>
      <c r="W82" s="110"/>
      <c r="X82" s="108"/>
      <c r="Y82" s="8"/>
      <c r="Z82" s="8"/>
      <c r="AA82" s="8"/>
    </row>
    <row r="83" spans="1:27" ht="18.399999999999999" customHeight="1" x14ac:dyDescent="0.25">
      <c r="A83" s="129" t="s">
        <v>147</v>
      </c>
      <c r="B83" s="146" t="s">
        <v>31</v>
      </c>
      <c r="C83" s="147"/>
      <c r="D83" s="145"/>
      <c r="E83" s="21">
        <v>5</v>
      </c>
      <c r="F83" s="21">
        <v>1</v>
      </c>
      <c r="G83" s="74">
        <f t="shared" si="45"/>
        <v>0</v>
      </c>
      <c r="H83" s="73">
        <f t="shared" si="46"/>
        <v>5</v>
      </c>
      <c r="I83" s="74">
        <f t="shared" si="43"/>
        <v>0</v>
      </c>
      <c r="J83" s="73">
        <f t="shared" si="44"/>
        <v>5</v>
      </c>
      <c r="K83" s="148">
        <f t="shared" si="39"/>
        <v>5</v>
      </c>
      <c r="L83" s="149">
        <f t="shared" si="49"/>
        <v>5</v>
      </c>
      <c r="M83" s="81">
        <f t="shared" si="47"/>
        <v>1</v>
      </c>
      <c r="N83" s="25"/>
      <c r="O83" s="15"/>
      <c r="P83" s="14"/>
      <c r="Q83" s="25"/>
      <c r="R83" s="30">
        <f t="shared" si="41"/>
        <v>0</v>
      </c>
      <c r="S83" s="31">
        <f t="shared" si="50"/>
        <v>0</v>
      </c>
      <c r="T83" s="97" t="s">
        <v>408</v>
      </c>
      <c r="U83" s="108"/>
      <c r="V83" s="109"/>
      <c r="W83" s="110"/>
      <c r="X83" s="108"/>
      <c r="Y83" s="8"/>
      <c r="Z83" s="8"/>
      <c r="AA83" s="8"/>
    </row>
    <row r="84" spans="1:27" ht="62.65" customHeight="1" x14ac:dyDescent="0.25">
      <c r="A84" s="129" t="s">
        <v>148</v>
      </c>
      <c r="B84" s="146" t="s">
        <v>32</v>
      </c>
      <c r="C84" s="147"/>
      <c r="D84" s="145"/>
      <c r="E84" s="21">
        <v>2</v>
      </c>
      <c r="F84" s="21">
        <v>2</v>
      </c>
      <c r="G84" s="74">
        <f t="shared" si="45"/>
        <v>0</v>
      </c>
      <c r="H84" s="73">
        <f t="shared" si="46"/>
        <v>4</v>
      </c>
      <c r="I84" s="74">
        <f t="shared" si="43"/>
        <v>0</v>
      </c>
      <c r="J84" s="73">
        <f t="shared" si="44"/>
        <v>4</v>
      </c>
      <c r="K84" s="148">
        <f t="shared" si="39"/>
        <v>10</v>
      </c>
      <c r="L84" s="149">
        <f t="shared" si="49"/>
        <v>10</v>
      </c>
      <c r="M84" s="81">
        <f t="shared" si="47"/>
        <v>1</v>
      </c>
      <c r="N84" s="25"/>
      <c r="O84" s="15"/>
      <c r="P84" s="14"/>
      <c r="Q84" s="25"/>
      <c r="R84" s="30">
        <f t="shared" si="41"/>
        <v>3</v>
      </c>
      <c r="S84" s="31">
        <f t="shared" si="50"/>
        <v>6</v>
      </c>
      <c r="T84" s="104" t="s">
        <v>458</v>
      </c>
      <c r="U84" s="172" t="s">
        <v>484</v>
      </c>
      <c r="V84" s="109"/>
      <c r="W84" s="188">
        <v>43525</v>
      </c>
      <c r="X84" s="175" t="s">
        <v>502</v>
      </c>
      <c r="Y84" s="8"/>
      <c r="Z84" s="8"/>
      <c r="AA84" s="8"/>
    </row>
    <row r="85" spans="1:27" ht="45" x14ac:dyDescent="0.25">
      <c r="A85" s="129" t="s">
        <v>226</v>
      </c>
      <c r="B85" s="146" t="s">
        <v>375</v>
      </c>
      <c r="C85" s="147"/>
      <c r="D85" s="145"/>
      <c r="E85" s="21">
        <v>4</v>
      </c>
      <c r="F85" s="21">
        <v>1</v>
      </c>
      <c r="G85" s="74">
        <f t="shared" si="45"/>
        <v>0</v>
      </c>
      <c r="H85" s="73">
        <f t="shared" si="46"/>
        <v>4</v>
      </c>
      <c r="I85" s="74">
        <f t="shared" si="43"/>
        <v>0</v>
      </c>
      <c r="J85" s="73">
        <f t="shared" si="44"/>
        <v>4</v>
      </c>
      <c r="K85" s="148">
        <f t="shared" si="39"/>
        <v>5</v>
      </c>
      <c r="L85" s="149">
        <f t="shared" si="49"/>
        <v>5</v>
      </c>
      <c r="M85" s="81">
        <f t="shared" si="47"/>
        <v>1</v>
      </c>
      <c r="N85" s="25"/>
      <c r="O85" s="15"/>
      <c r="P85" s="14"/>
      <c r="Q85" s="25"/>
      <c r="R85" s="30">
        <f t="shared" si="41"/>
        <v>1</v>
      </c>
      <c r="S85" s="31">
        <f t="shared" si="50"/>
        <v>1</v>
      </c>
      <c r="T85" s="104" t="s">
        <v>436</v>
      </c>
      <c r="U85" s="108"/>
      <c r="V85" s="109"/>
      <c r="W85" s="110"/>
      <c r="X85" s="108"/>
      <c r="Y85" s="8"/>
      <c r="Z85" s="8"/>
      <c r="AA85" s="8"/>
    </row>
    <row r="86" spans="1:27" ht="30" x14ac:dyDescent="0.25">
      <c r="A86" s="129" t="s">
        <v>227</v>
      </c>
      <c r="B86" s="146" t="s">
        <v>51</v>
      </c>
      <c r="C86" s="147"/>
      <c r="D86" s="145"/>
      <c r="E86" s="21">
        <v>5</v>
      </c>
      <c r="F86" s="21">
        <v>2</v>
      </c>
      <c r="G86" s="74">
        <f t="shared" si="45"/>
        <v>0</v>
      </c>
      <c r="H86" s="73">
        <f t="shared" si="46"/>
        <v>10</v>
      </c>
      <c r="I86" s="74">
        <f t="shared" si="43"/>
        <v>0</v>
      </c>
      <c r="J86" s="73">
        <f t="shared" si="44"/>
        <v>10</v>
      </c>
      <c r="K86" s="148">
        <f t="shared" si="39"/>
        <v>10</v>
      </c>
      <c r="L86" s="149">
        <f t="shared" si="49"/>
        <v>10</v>
      </c>
      <c r="M86" s="81">
        <f t="shared" si="47"/>
        <v>1</v>
      </c>
      <c r="N86" s="25"/>
      <c r="O86" s="15"/>
      <c r="P86" s="14"/>
      <c r="Q86" s="25"/>
      <c r="R86" s="30">
        <f t="shared" si="41"/>
        <v>0</v>
      </c>
      <c r="S86" s="31">
        <f t="shared" si="50"/>
        <v>0</v>
      </c>
      <c r="T86" s="97" t="s">
        <v>408</v>
      </c>
      <c r="U86" s="108"/>
      <c r="V86" s="109"/>
      <c r="W86" s="110"/>
      <c r="X86" s="108"/>
      <c r="Y86" s="8"/>
      <c r="Z86" s="8"/>
      <c r="AA86" s="8"/>
    </row>
    <row r="87" spans="1:27" ht="121.5" customHeight="1" x14ac:dyDescent="0.25">
      <c r="A87" s="129" t="s">
        <v>228</v>
      </c>
      <c r="B87" s="146" t="s">
        <v>53</v>
      </c>
      <c r="C87" s="147"/>
      <c r="D87" s="145"/>
      <c r="E87" s="21">
        <v>2</v>
      </c>
      <c r="F87" s="21">
        <v>2</v>
      </c>
      <c r="G87" s="74">
        <f t="shared" si="45"/>
        <v>0</v>
      </c>
      <c r="H87" s="73">
        <f t="shared" si="46"/>
        <v>4</v>
      </c>
      <c r="I87" s="74">
        <f t="shared" si="43"/>
        <v>0</v>
      </c>
      <c r="J87" s="73">
        <f t="shared" si="44"/>
        <v>4</v>
      </c>
      <c r="K87" s="148">
        <f t="shared" si="39"/>
        <v>10</v>
      </c>
      <c r="L87" s="149">
        <f t="shared" si="49"/>
        <v>10</v>
      </c>
      <c r="M87" s="81">
        <f t="shared" si="47"/>
        <v>1</v>
      </c>
      <c r="N87" s="25"/>
      <c r="O87" s="15"/>
      <c r="P87" s="14"/>
      <c r="Q87" s="25"/>
      <c r="R87" s="30">
        <f t="shared" si="41"/>
        <v>3</v>
      </c>
      <c r="S87" s="31">
        <f t="shared" si="50"/>
        <v>6</v>
      </c>
      <c r="T87" s="104" t="s">
        <v>459</v>
      </c>
      <c r="U87" s="172" t="s">
        <v>485</v>
      </c>
      <c r="V87" s="109"/>
      <c r="W87" s="174" t="s">
        <v>501</v>
      </c>
      <c r="X87" s="175" t="s">
        <v>500</v>
      </c>
      <c r="Y87" s="8"/>
      <c r="Z87" s="8"/>
      <c r="AA87" s="8"/>
    </row>
    <row r="88" spans="1:27" ht="18.399999999999999" customHeight="1" x14ac:dyDescent="0.25">
      <c r="A88" s="129" t="s">
        <v>229</v>
      </c>
      <c r="B88" s="146" t="s">
        <v>52</v>
      </c>
      <c r="C88" s="147"/>
      <c r="D88" s="145"/>
      <c r="E88" s="21">
        <v>5</v>
      </c>
      <c r="F88" s="21">
        <v>2</v>
      </c>
      <c r="G88" s="74">
        <f t="shared" si="45"/>
        <v>0</v>
      </c>
      <c r="H88" s="73">
        <f t="shared" si="46"/>
        <v>10</v>
      </c>
      <c r="I88" s="74">
        <f t="shared" si="43"/>
        <v>0</v>
      </c>
      <c r="J88" s="73">
        <f t="shared" si="44"/>
        <v>10</v>
      </c>
      <c r="K88" s="148">
        <f t="shared" si="39"/>
        <v>10</v>
      </c>
      <c r="L88" s="149">
        <f t="shared" si="49"/>
        <v>10</v>
      </c>
      <c r="M88" s="81">
        <f t="shared" si="47"/>
        <v>1</v>
      </c>
      <c r="N88" s="25"/>
      <c r="O88" s="15"/>
      <c r="P88" s="14"/>
      <c r="Q88" s="25"/>
      <c r="R88" s="30">
        <f t="shared" si="41"/>
        <v>0</v>
      </c>
      <c r="S88" s="31">
        <f t="shared" si="50"/>
        <v>0</v>
      </c>
      <c r="T88" s="97" t="s">
        <v>408</v>
      </c>
      <c r="U88" s="108"/>
      <c r="V88" s="109"/>
      <c r="W88" s="110"/>
      <c r="X88" s="108"/>
      <c r="Y88" s="8"/>
      <c r="Z88" s="8"/>
      <c r="AA88" s="8"/>
    </row>
    <row r="89" spans="1:27" ht="72" customHeight="1" x14ac:dyDescent="0.25">
      <c r="A89" s="129" t="s">
        <v>230</v>
      </c>
      <c r="B89" s="146" t="s">
        <v>376</v>
      </c>
      <c r="C89" s="147"/>
      <c r="D89" s="145"/>
      <c r="E89" s="21">
        <v>3</v>
      </c>
      <c r="F89" s="21">
        <v>1</v>
      </c>
      <c r="G89" s="74">
        <f t="shared" si="45"/>
        <v>0</v>
      </c>
      <c r="H89" s="73">
        <f t="shared" si="46"/>
        <v>3</v>
      </c>
      <c r="I89" s="74">
        <f t="shared" si="43"/>
        <v>0</v>
      </c>
      <c r="J89" s="73">
        <f t="shared" si="44"/>
        <v>3</v>
      </c>
      <c r="K89" s="148">
        <f t="shared" si="39"/>
        <v>5</v>
      </c>
      <c r="L89" s="149">
        <f t="shared" si="49"/>
        <v>5</v>
      </c>
      <c r="M89" s="81">
        <f t="shared" si="47"/>
        <v>1</v>
      </c>
      <c r="N89" s="25"/>
      <c r="O89" s="15"/>
      <c r="P89" s="14"/>
      <c r="Q89" s="25"/>
      <c r="R89" s="30">
        <f t="shared" si="41"/>
        <v>2</v>
      </c>
      <c r="S89" s="31">
        <f t="shared" si="50"/>
        <v>2</v>
      </c>
      <c r="T89" s="104" t="s">
        <v>437</v>
      </c>
      <c r="U89" s="108"/>
      <c r="V89" s="109"/>
      <c r="W89" s="110"/>
      <c r="X89" s="108"/>
      <c r="Y89" s="8"/>
      <c r="Z89" s="8"/>
      <c r="AA89" s="8"/>
    </row>
    <row r="90" spans="1:27" ht="18.95" customHeight="1" x14ac:dyDescent="0.25">
      <c r="A90" s="129" t="s">
        <v>231</v>
      </c>
      <c r="B90" s="146" t="s">
        <v>28</v>
      </c>
      <c r="C90" s="147"/>
      <c r="D90" s="145"/>
      <c r="E90" s="21">
        <v>5</v>
      </c>
      <c r="F90" s="21">
        <v>3</v>
      </c>
      <c r="G90" s="74">
        <f t="shared" si="45"/>
        <v>0</v>
      </c>
      <c r="H90" s="73">
        <f t="shared" si="46"/>
        <v>15</v>
      </c>
      <c r="I90" s="74">
        <f t="shared" si="43"/>
        <v>0</v>
      </c>
      <c r="J90" s="73">
        <f t="shared" si="44"/>
        <v>15</v>
      </c>
      <c r="K90" s="148">
        <f t="shared" si="39"/>
        <v>15</v>
      </c>
      <c r="L90" s="149">
        <f t="shared" si="49"/>
        <v>15</v>
      </c>
      <c r="M90" s="81">
        <f t="shared" si="47"/>
        <v>1</v>
      </c>
      <c r="N90" s="25"/>
      <c r="O90" s="15"/>
      <c r="P90" s="14"/>
      <c r="Q90" s="25"/>
      <c r="R90" s="30">
        <f t="shared" si="41"/>
        <v>0</v>
      </c>
      <c r="S90" s="31">
        <f t="shared" si="50"/>
        <v>0</v>
      </c>
      <c r="T90" s="97" t="s">
        <v>408</v>
      </c>
      <c r="U90" s="108"/>
      <c r="V90" s="109"/>
      <c r="W90" s="110"/>
      <c r="X90" s="108"/>
      <c r="Y90" s="8"/>
      <c r="Z90" s="8"/>
      <c r="AA90" s="8"/>
    </row>
    <row r="91" spans="1:27" ht="30" x14ac:dyDescent="0.25">
      <c r="A91" s="129" t="s">
        <v>232</v>
      </c>
      <c r="B91" s="146" t="s">
        <v>377</v>
      </c>
      <c r="C91" s="147"/>
      <c r="D91" s="145"/>
      <c r="E91" s="21">
        <v>5</v>
      </c>
      <c r="F91" s="21">
        <v>2</v>
      </c>
      <c r="G91" s="74">
        <f t="shared" si="45"/>
        <v>0</v>
      </c>
      <c r="H91" s="73">
        <f t="shared" si="46"/>
        <v>10</v>
      </c>
      <c r="I91" s="74">
        <f t="shared" si="43"/>
        <v>0</v>
      </c>
      <c r="J91" s="73">
        <f t="shared" si="44"/>
        <v>10</v>
      </c>
      <c r="K91" s="148">
        <f t="shared" si="39"/>
        <v>10</v>
      </c>
      <c r="L91" s="149">
        <f t="shared" si="49"/>
        <v>10</v>
      </c>
      <c r="M91" s="81">
        <f t="shared" si="47"/>
        <v>1</v>
      </c>
      <c r="N91" s="25"/>
      <c r="O91" s="15"/>
      <c r="P91" s="14"/>
      <c r="Q91" s="25"/>
      <c r="R91" s="30">
        <f t="shared" si="41"/>
        <v>0</v>
      </c>
      <c r="S91" s="31">
        <f t="shared" si="50"/>
        <v>0</v>
      </c>
      <c r="T91" s="97" t="s">
        <v>408</v>
      </c>
      <c r="U91" s="108"/>
      <c r="V91" s="109"/>
      <c r="W91" s="110"/>
      <c r="X91" s="108"/>
      <c r="Y91" s="8"/>
      <c r="Z91" s="8"/>
      <c r="AA91" s="8"/>
    </row>
    <row r="92" spans="1:27" ht="45" x14ac:dyDescent="0.25">
      <c r="A92" s="162" t="s">
        <v>233</v>
      </c>
      <c r="B92" s="146" t="s">
        <v>356</v>
      </c>
      <c r="C92" s="147"/>
      <c r="D92" s="145"/>
      <c r="E92" s="21">
        <v>5</v>
      </c>
      <c r="F92" s="21">
        <v>2</v>
      </c>
      <c r="G92" s="74">
        <f t="shared" ref="G92:G93" si="51">D92*$F92</f>
        <v>0</v>
      </c>
      <c r="H92" s="73">
        <f t="shared" ref="H92:H93" si="52">E92*$F92</f>
        <v>10</v>
      </c>
      <c r="I92" s="74">
        <f t="shared" ref="I92:I93" si="53">IF(C92="x","",G92)</f>
        <v>0</v>
      </c>
      <c r="J92" s="73">
        <f t="shared" ref="J92:J93" si="54">IF(C92="x","",H92)</f>
        <v>10</v>
      </c>
      <c r="K92" s="148">
        <f t="shared" ref="K92:K93" si="55">F92*5</f>
        <v>10</v>
      </c>
      <c r="L92" s="149">
        <f t="shared" ref="L92:L93" si="56">IF(C92="x",0,K92)</f>
        <v>10</v>
      </c>
      <c r="M92" s="81">
        <f t="shared" ref="M92:M93" si="57">IF(C92="x",1,(IF(E92="","",1)))</f>
        <v>1</v>
      </c>
      <c r="N92" s="25"/>
      <c r="O92" s="15"/>
      <c r="P92" s="14"/>
      <c r="Q92" s="25"/>
      <c r="R92" s="30">
        <f t="shared" ref="R92:R93" si="58">IF(C92="x","",5-E92)</f>
        <v>0</v>
      </c>
      <c r="S92" s="31">
        <f t="shared" si="50"/>
        <v>0</v>
      </c>
      <c r="T92" s="97" t="s">
        <v>408</v>
      </c>
      <c r="U92" s="108"/>
      <c r="V92" s="109"/>
      <c r="W92" s="110"/>
      <c r="X92" s="108"/>
      <c r="Y92" s="8"/>
      <c r="Z92" s="8" t="s">
        <v>321</v>
      </c>
      <c r="AA92" s="8"/>
    </row>
    <row r="93" spans="1:27" ht="31.9" customHeight="1" x14ac:dyDescent="0.25">
      <c r="A93" s="162" t="s">
        <v>234</v>
      </c>
      <c r="B93" s="146" t="s">
        <v>345</v>
      </c>
      <c r="C93" s="147"/>
      <c r="D93" s="145"/>
      <c r="E93" s="21">
        <v>5</v>
      </c>
      <c r="F93" s="21">
        <v>2</v>
      </c>
      <c r="G93" s="74">
        <f t="shared" si="51"/>
        <v>0</v>
      </c>
      <c r="H93" s="73">
        <f t="shared" si="52"/>
        <v>10</v>
      </c>
      <c r="I93" s="74">
        <f t="shared" si="53"/>
        <v>0</v>
      </c>
      <c r="J93" s="73">
        <f t="shared" si="54"/>
        <v>10</v>
      </c>
      <c r="K93" s="148">
        <f t="shared" si="55"/>
        <v>10</v>
      </c>
      <c r="L93" s="149">
        <f t="shared" si="56"/>
        <v>10</v>
      </c>
      <c r="M93" s="81">
        <f t="shared" si="57"/>
        <v>1</v>
      </c>
      <c r="N93" s="25"/>
      <c r="O93" s="15"/>
      <c r="P93" s="14"/>
      <c r="Q93" s="25"/>
      <c r="R93" s="30">
        <f t="shared" si="58"/>
        <v>0</v>
      </c>
      <c r="S93" s="31">
        <f t="shared" si="50"/>
        <v>0</v>
      </c>
      <c r="T93" s="97" t="s">
        <v>408</v>
      </c>
      <c r="U93" s="108"/>
      <c r="V93" s="109"/>
      <c r="W93" s="110"/>
      <c r="X93" s="108"/>
      <c r="Y93" s="8"/>
      <c r="Z93" s="8" t="s">
        <v>321</v>
      </c>
      <c r="AA93" s="8"/>
    </row>
    <row r="94" spans="1:27" ht="15.75" x14ac:dyDescent="0.25">
      <c r="A94" s="129" t="s">
        <v>316</v>
      </c>
      <c r="B94" s="146" t="s">
        <v>61</v>
      </c>
      <c r="C94" s="147"/>
      <c r="D94" s="145"/>
      <c r="E94" s="21">
        <v>5</v>
      </c>
      <c r="F94" s="21">
        <v>1</v>
      </c>
      <c r="G94" s="74">
        <f t="shared" si="45"/>
        <v>0</v>
      </c>
      <c r="H94" s="73">
        <f t="shared" si="46"/>
        <v>5</v>
      </c>
      <c r="I94" s="74">
        <f t="shared" si="43"/>
        <v>0</v>
      </c>
      <c r="J94" s="73">
        <f t="shared" si="44"/>
        <v>5</v>
      </c>
      <c r="K94" s="148">
        <f t="shared" si="39"/>
        <v>5</v>
      </c>
      <c r="L94" s="149">
        <f t="shared" si="49"/>
        <v>5</v>
      </c>
      <c r="M94" s="81">
        <f t="shared" si="47"/>
        <v>1</v>
      </c>
      <c r="N94" s="25"/>
      <c r="O94" s="15"/>
      <c r="P94" s="14"/>
      <c r="Q94" s="25"/>
      <c r="R94" s="30">
        <f t="shared" si="41"/>
        <v>0</v>
      </c>
      <c r="S94" s="31">
        <f t="shared" si="50"/>
        <v>0</v>
      </c>
      <c r="T94" s="97" t="s">
        <v>427</v>
      </c>
      <c r="U94" s="108"/>
      <c r="V94" s="109"/>
      <c r="W94" s="110"/>
      <c r="X94" s="108"/>
      <c r="Y94" s="8"/>
      <c r="Z94" s="8"/>
      <c r="AA94" s="8"/>
    </row>
    <row r="95" spans="1:27" ht="30.75" thickBot="1" x14ac:dyDescent="0.3">
      <c r="A95" s="129" t="s">
        <v>317</v>
      </c>
      <c r="B95" s="146" t="s">
        <v>62</v>
      </c>
      <c r="C95" s="147" t="s">
        <v>409</v>
      </c>
      <c r="D95" s="145"/>
      <c r="E95" s="21"/>
      <c r="F95" s="21">
        <v>1</v>
      </c>
      <c r="G95" s="74">
        <f t="shared" si="45"/>
        <v>0</v>
      </c>
      <c r="H95" s="73">
        <f t="shared" si="46"/>
        <v>0</v>
      </c>
      <c r="I95" s="74" t="str">
        <f t="shared" si="43"/>
        <v/>
      </c>
      <c r="J95" s="73" t="str">
        <f t="shared" si="44"/>
        <v/>
      </c>
      <c r="K95" s="148">
        <f t="shared" si="39"/>
        <v>5</v>
      </c>
      <c r="L95" s="149">
        <f t="shared" si="49"/>
        <v>0</v>
      </c>
      <c r="M95" s="81">
        <f t="shared" si="47"/>
        <v>1</v>
      </c>
      <c r="N95" s="25"/>
      <c r="O95" s="15"/>
      <c r="P95" s="14"/>
      <c r="Q95" s="25"/>
      <c r="R95" s="30" t="str">
        <f t="shared" si="41"/>
        <v/>
      </c>
      <c r="S95" s="31" t="str">
        <f t="shared" si="50"/>
        <v/>
      </c>
      <c r="T95" s="97" t="s">
        <v>414</v>
      </c>
      <c r="U95" s="108"/>
      <c r="V95" s="109"/>
      <c r="W95" s="110"/>
      <c r="X95" s="108"/>
      <c r="Y95" s="8"/>
      <c r="Z95" s="8"/>
      <c r="AA95" s="8"/>
    </row>
    <row r="96" spans="1:27" s="59" customFormat="1" ht="15.75" thickBot="1" x14ac:dyDescent="0.3">
      <c r="A96" s="57" t="s">
        <v>235</v>
      </c>
      <c r="B96" s="58"/>
      <c r="C96" s="34"/>
      <c r="D96" s="16">
        <f>SUM(D97:D102)</f>
        <v>0</v>
      </c>
      <c r="E96" s="22">
        <f>SUM(E97:E102)</f>
        <v>30</v>
      </c>
      <c r="F96" s="22" t="s">
        <v>251</v>
      </c>
      <c r="G96" s="72">
        <f t="shared" ref="G96:J96" si="59">SUM(G97:G102)</f>
        <v>0</v>
      </c>
      <c r="H96" s="72">
        <f t="shared" si="59"/>
        <v>60</v>
      </c>
      <c r="I96" s="72">
        <f t="shared" si="59"/>
        <v>0</v>
      </c>
      <c r="J96" s="72">
        <f t="shared" si="59"/>
        <v>60</v>
      </c>
      <c r="K96" s="72">
        <f>SUM(K97:K102)</f>
        <v>60</v>
      </c>
      <c r="L96" s="22">
        <f>SUM(L97:L102)</f>
        <v>60</v>
      </c>
      <c r="M96" s="81"/>
      <c r="N96" s="79">
        <f>G96/K96</f>
        <v>0</v>
      </c>
      <c r="O96" s="19">
        <f>G96/L96</f>
        <v>0</v>
      </c>
      <c r="P96" s="18">
        <f>H96/K96</f>
        <v>1</v>
      </c>
      <c r="Q96" s="27">
        <f>J96/L96</f>
        <v>1</v>
      </c>
      <c r="R96" s="60">
        <f>SUM(R97:R102)</f>
        <v>0</v>
      </c>
      <c r="S96" s="17">
        <f>SUM(S97:S102)</f>
        <v>0</v>
      </c>
      <c r="T96" s="97"/>
      <c r="U96" s="105"/>
      <c r="V96" s="106"/>
      <c r="W96" s="107"/>
      <c r="X96" s="105"/>
    </row>
    <row r="97" spans="1:27" ht="30" x14ac:dyDescent="0.25">
      <c r="A97" s="125" t="s">
        <v>149</v>
      </c>
      <c r="B97" s="146" t="s">
        <v>378</v>
      </c>
      <c r="C97" s="147"/>
      <c r="D97" s="145"/>
      <c r="E97" s="21">
        <v>5</v>
      </c>
      <c r="F97" s="21">
        <v>2</v>
      </c>
      <c r="G97" s="74">
        <f t="shared" si="45"/>
        <v>0</v>
      </c>
      <c r="H97" s="73">
        <f t="shared" si="46"/>
        <v>10</v>
      </c>
      <c r="I97" s="74">
        <f t="shared" si="43"/>
        <v>0</v>
      </c>
      <c r="J97" s="73">
        <f t="shared" si="44"/>
        <v>10</v>
      </c>
      <c r="K97" s="70">
        <f t="shared" si="39"/>
        <v>10</v>
      </c>
      <c r="L97" s="13">
        <f t="shared" ref="L97:L102" si="60">IF(C97="x",0,K97)</f>
        <v>10</v>
      </c>
      <c r="M97" s="81">
        <f t="shared" si="47"/>
        <v>1</v>
      </c>
      <c r="N97" s="25"/>
      <c r="O97" s="15"/>
      <c r="P97" s="14"/>
      <c r="Q97" s="25"/>
      <c r="R97" s="30">
        <f t="shared" si="41"/>
        <v>0</v>
      </c>
      <c r="S97" s="31">
        <f t="shared" ref="S97:S102" si="61">IF(C97="x","",L97-J97)</f>
        <v>0</v>
      </c>
      <c r="T97" s="97" t="s">
        <v>408</v>
      </c>
      <c r="U97" s="108"/>
      <c r="V97" s="109"/>
      <c r="W97" s="110"/>
      <c r="X97" s="108"/>
      <c r="Y97" s="8"/>
      <c r="Z97" s="8"/>
      <c r="AA97" s="8"/>
    </row>
    <row r="98" spans="1:27" ht="30" x14ac:dyDescent="0.25">
      <c r="A98" s="129" t="s">
        <v>150</v>
      </c>
      <c r="B98" s="146" t="s">
        <v>379</v>
      </c>
      <c r="C98" s="147"/>
      <c r="D98" s="145"/>
      <c r="E98" s="21">
        <v>5</v>
      </c>
      <c r="F98" s="21">
        <v>1</v>
      </c>
      <c r="G98" s="74">
        <f t="shared" si="45"/>
        <v>0</v>
      </c>
      <c r="H98" s="73">
        <f t="shared" si="46"/>
        <v>5</v>
      </c>
      <c r="I98" s="74">
        <f t="shared" si="43"/>
        <v>0</v>
      </c>
      <c r="J98" s="73">
        <f t="shared" si="44"/>
        <v>5</v>
      </c>
      <c r="K98" s="148">
        <f t="shared" si="39"/>
        <v>5</v>
      </c>
      <c r="L98" s="149">
        <f t="shared" si="60"/>
        <v>5</v>
      </c>
      <c r="M98" s="81">
        <f t="shared" si="47"/>
        <v>1</v>
      </c>
      <c r="N98" s="25"/>
      <c r="O98" s="15"/>
      <c r="P98" s="14"/>
      <c r="Q98" s="25"/>
      <c r="R98" s="30">
        <f t="shared" si="41"/>
        <v>0</v>
      </c>
      <c r="S98" s="31">
        <f t="shared" si="61"/>
        <v>0</v>
      </c>
      <c r="T98" s="97" t="s">
        <v>408</v>
      </c>
      <c r="U98" s="108"/>
      <c r="V98" s="109"/>
      <c r="W98" s="110"/>
      <c r="X98" s="108"/>
      <c r="Y98" s="8"/>
      <c r="Z98" s="8"/>
      <c r="AA98" s="8"/>
    </row>
    <row r="99" spans="1:27" ht="30" x14ac:dyDescent="0.25">
      <c r="A99" s="129" t="s">
        <v>151</v>
      </c>
      <c r="B99" s="146" t="s">
        <v>58</v>
      </c>
      <c r="C99" s="147"/>
      <c r="D99" s="145"/>
      <c r="E99" s="21">
        <v>5</v>
      </c>
      <c r="F99" s="21">
        <v>1</v>
      </c>
      <c r="G99" s="74">
        <f t="shared" si="45"/>
        <v>0</v>
      </c>
      <c r="H99" s="73">
        <f t="shared" si="46"/>
        <v>5</v>
      </c>
      <c r="I99" s="74">
        <f t="shared" si="43"/>
        <v>0</v>
      </c>
      <c r="J99" s="73">
        <f t="shared" si="44"/>
        <v>5</v>
      </c>
      <c r="K99" s="148">
        <f t="shared" si="39"/>
        <v>5</v>
      </c>
      <c r="L99" s="149">
        <f t="shared" si="60"/>
        <v>5</v>
      </c>
      <c r="M99" s="81">
        <f t="shared" si="47"/>
        <v>1</v>
      </c>
      <c r="N99" s="25"/>
      <c r="O99" s="15"/>
      <c r="P99" s="14"/>
      <c r="Q99" s="25"/>
      <c r="R99" s="30">
        <f t="shared" si="41"/>
        <v>0</v>
      </c>
      <c r="S99" s="31">
        <f t="shared" si="61"/>
        <v>0</v>
      </c>
      <c r="T99" s="97" t="s">
        <v>408</v>
      </c>
      <c r="U99" s="108"/>
      <c r="V99" s="109"/>
      <c r="W99" s="110"/>
      <c r="X99" s="108"/>
      <c r="Y99" s="8"/>
      <c r="Z99" s="8"/>
      <c r="AA99" s="8"/>
    </row>
    <row r="100" spans="1:27" ht="30" x14ac:dyDescent="0.25">
      <c r="A100" s="129" t="s">
        <v>152</v>
      </c>
      <c r="B100" s="146" t="s">
        <v>259</v>
      </c>
      <c r="C100" s="147"/>
      <c r="D100" s="145"/>
      <c r="E100" s="21">
        <v>5</v>
      </c>
      <c r="F100" s="21">
        <v>3</v>
      </c>
      <c r="G100" s="74">
        <f t="shared" si="45"/>
        <v>0</v>
      </c>
      <c r="H100" s="73">
        <f t="shared" si="46"/>
        <v>15</v>
      </c>
      <c r="I100" s="74">
        <f t="shared" si="43"/>
        <v>0</v>
      </c>
      <c r="J100" s="73">
        <f t="shared" si="44"/>
        <v>15</v>
      </c>
      <c r="K100" s="148">
        <f t="shared" si="39"/>
        <v>15</v>
      </c>
      <c r="L100" s="149">
        <f t="shared" si="60"/>
        <v>15</v>
      </c>
      <c r="M100" s="81">
        <f t="shared" si="47"/>
        <v>1</v>
      </c>
      <c r="N100" s="25"/>
      <c r="O100" s="15"/>
      <c r="P100" s="14"/>
      <c r="Q100" s="25"/>
      <c r="R100" s="30">
        <f t="shared" si="41"/>
        <v>0</v>
      </c>
      <c r="S100" s="31">
        <f t="shared" si="61"/>
        <v>0</v>
      </c>
      <c r="T100" s="97" t="s">
        <v>408</v>
      </c>
      <c r="U100" s="108"/>
      <c r="V100" s="109"/>
      <c r="W100" s="110"/>
      <c r="X100" s="108"/>
      <c r="Y100" s="8"/>
      <c r="Z100" s="8"/>
      <c r="AA100" s="8"/>
    </row>
    <row r="101" spans="1:27" ht="15.75" x14ac:dyDescent="0.25">
      <c r="A101" s="129" t="s">
        <v>153</v>
      </c>
      <c r="B101" s="146" t="s">
        <v>59</v>
      </c>
      <c r="C101" s="147"/>
      <c r="D101" s="145"/>
      <c r="E101" s="21">
        <v>5</v>
      </c>
      <c r="F101" s="21">
        <v>2</v>
      </c>
      <c r="G101" s="74">
        <f t="shared" si="45"/>
        <v>0</v>
      </c>
      <c r="H101" s="73">
        <f t="shared" si="46"/>
        <v>10</v>
      </c>
      <c r="I101" s="74">
        <f t="shared" si="43"/>
        <v>0</v>
      </c>
      <c r="J101" s="73">
        <f t="shared" si="44"/>
        <v>10</v>
      </c>
      <c r="K101" s="148">
        <f t="shared" si="39"/>
        <v>10</v>
      </c>
      <c r="L101" s="149">
        <f t="shared" si="60"/>
        <v>10</v>
      </c>
      <c r="M101" s="81">
        <f t="shared" si="47"/>
        <v>1</v>
      </c>
      <c r="N101" s="25"/>
      <c r="O101" s="15"/>
      <c r="P101" s="14"/>
      <c r="Q101" s="25"/>
      <c r="R101" s="30">
        <f t="shared" si="41"/>
        <v>0</v>
      </c>
      <c r="S101" s="31">
        <f t="shared" si="61"/>
        <v>0</v>
      </c>
      <c r="T101" s="97" t="s">
        <v>408</v>
      </c>
      <c r="U101" s="108"/>
      <c r="V101" s="109"/>
      <c r="W101" s="110"/>
      <c r="X101" s="108"/>
      <c r="Y101" s="8"/>
      <c r="Z101" s="8"/>
      <c r="AA101" s="8"/>
    </row>
    <row r="102" spans="1:27" ht="30.75" thickBot="1" x14ac:dyDescent="0.3">
      <c r="A102" s="129" t="s">
        <v>236</v>
      </c>
      <c r="B102" s="146" t="s">
        <v>60</v>
      </c>
      <c r="C102" s="147"/>
      <c r="D102" s="145"/>
      <c r="E102" s="21">
        <v>5</v>
      </c>
      <c r="F102" s="21">
        <v>3</v>
      </c>
      <c r="G102" s="74">
        <f t="shared" si="45"/>
        <v>0</v>
      </c>
      <c r="H102" s="73">
        <f t="shared" si="46"/>
        <v>15</v>
      </c>
      <c r="I102" s="74">
        <f t="shared" si="43"/>
        <v>0</v>
      </c>
      <c r="J102" s="73">
        <f t="shared" si="44"/>
        <v>15</v>
      </c>
      <c r="K102" s="148">
        <f t="shared" si="39"/>
        <v>15</v>
      </c>
      <c r="L102" s="149">
        <f t="shared" si="60"/>
        <v>15</v>
      </c>
      <c r="M102" s="81">
        <f t="shared" si="47"/>
        <v>1</v>
      </c>
      <c r="N102" s="25"/>
      <c r="O102" s="15"/>
      <c r="P102" s="14"/>
      <c r="Q102" s="25"/>
      <c r="R102" s="30">
        <f t="shared" si="41"/>
        <v>0</v>
      </c>
      <c r="S102" s="31">
        <f t="shared" si="61"/>
        <v>0</v>
      </c>
      <c r="T102" s="97" t="s">
        <v>408</v>
      </c>
      <c r="U102" s="108"/>
      <c r="V102" s="109"/>
      <c r="W102" s="110"/>
      <c r="X102" s="108"/>
      <c r="Y102" s="8"/>
      <c r="Z102" s="8"/>
      <c r="AA102" s="8"/>
    </row>
    <row r="103" spans="1:27" s="59" customFormat="1" ht="15.75" thickBot="1" x14ac:dyDescent="0.3">
      <c r="A103" s="57" t="s">
        <v>237</v>
      </c>
      <c r="B103" s="58"/>
      <c r="C103" s="34"/>
      <c r="D103" s="16">
        <f>SUM(D104:D108)</f>
        <v>0</v>
      </c>
      <c r="E103" s="22">
        <f>SUM(E104:E108)</f>
        <v>25</v>
      </c>
      <c r="F103" s="22" t="s">
        <v>251</v>
      </c>
      <c r="G103" s="72">
        <f t="shared" ref="G103:J103" si="62">SUM(G104:G108)</f>
        <v>0</v>
      </c>
      <c r="H103" s="72">
        <f t="shared" si="62"/>
        <v>50</v>
      </c>
      <c r="I103" s="72">
        <f t="shared" si="62"/>
        <v>0</v>
      </c>
      <c r="J103" s="72">
        <f t="shared" si="62"/>
        <v>50</v>
      </c>
      <c r="K103" s="72">
        <f>SUM(K104:K108)</f>
        <v>50</v>
      </c>
      <c r="L103" s="22">
        <f>SUM(L104:L108)</f>
        <v>50</v>
      </c>
      <c r="M103" s="81"/>
      <c r="N103" s="79">
        <f>G103/K103</f>
        <v>0</v>
      </c>
      <c r="O103" s="19">
        <f>G103/L103</f>
        <v>0</v>
      </c>
      <c r="P103" s="18">
        <f>H103/K103</f>
        <v>1</v>
      </c>
      <c r="Q103" s="27">
        <f>J103/L103</f>
        <v>1</v>
      </c>
      <c r="R103" s="60">
        <f>SUM(R104:R108)</f>
        <v>0</v>
      </c>
      <c r="S103" s="17">
        <f>SUM(S104:S108)</f>
        <v>0</v>
      </c>
      <c r="T103" s="97"/>
      <c r="U103" s="105"/>
      <c r="V103" s="106"/>
      <c r="W103" s="107"/>
      <c r="X103" s="105"/>
    </row>
    <row r="104" spans="1:27" ht="15.75" x14ac:dyDescent="0.25">
      <c r="A104" s="125" t="s">
        <v>154</v>
      </c>
      <c r="B104" s="146" t="s">
        <v>63</v>
      </c>
      <c r="C104" s="147"/>
      <c r="D104" s="145"/>
      <c r="E104" s="21">
        <v>5</v>
      </c>
      <c r="F104" s="21">
        <v>2</v>
      </c>
      <c r="G104" s="74">
        <f t="shared" si="45"/>
        <v>0</v>
      </c>
      <c r="H104" s="73">
        <f t="shared" si="46"/>
        <v>10</v>
      </c>
      <c r="I104" s="74">
        <f t="shared" si="43"/>
        <v>0</v>
      </c>
      <c r="J104" s="73">
        <f t="shared" si="44"/>
        <v>10</v>
      </c>
      <c r="K104" s="70">
        <f t="shared" si="39"/>
        <v>10</v>
      </c>
      <c r="L104" s="13">
        <f>IF(C104="x",0,K104)</f>
        <v>10</v>
      </c>
      <c r="M104" s="81">
        <f t="shared" si="47"/>
        <v>1</v>
      </c>
      <c r="N104" s="25"/>
      <c r="O104" s="15"/>
      <c r="P104" s="14"/>
      <c r="Q104" s="25"/>
      <c r="R104" s="30">
        <f t="shared" si="41"/>
        <v>0</v>
      </c>
      <c r="S104" s="31">
        <f>IF(C104="x","",L104-J104)</f>
        <v>0</v>
      </c>
      <c r="T104" s="97" t="s">
        <v>408</v>
      </c>
      <c r="U104" s="108"/>
      <c r="V104" s="109"/>
      <c r="W104" s="110"/>
      <c r="X104" s="108"/>
      <c r="Y104" s="8"/>
      <c r="Z104" s="8"/>
      <c r="AA104" s="8"/>
    </row>
    <row r="105" spans="1:27" ht="17.100000000000001" customHeight="1" x14ac:dyDescent="0.25">
      <c r="A105" s="129" t="s">
        <v>155</v>
      </c>
      <c r="B105" s="146" t="s">
        <v>64</v>
      </c>
      <c r="C105" s="147"/>
      <c r="D105" s="145"/>
      <c r="E105" s="21">
        <v>5</v>
      </c>
      <c r="F105" s="21">
        <v>2</v>
      </c>
      <c r="G105" s="74">
        <f t="shared" si="45"/>
        <v>0</v>
      </c>
      <c r="H105" s="73">
        <f t="shared" si="46"/>
        <v>10</v>
      </c>
      <c r="I105" s="74">
        <f t="shared" si="43"/>
        <v>0</v>
      </c>
      <c r="J105" s="73">
        <f t="shared" si="44"/>
        <v>10</v>
      </c>
      <c r="K105" s="148">
        <f t="shared" si="39"/>
        <v>10</v>
      </c>
      <c r="L105" s="149">
        <f>IF(C105="x",0,K105)</f>
        <v>10</v>
      </c>
      <c r="M105" s="81">
        <f t="shared" si="47"/>
        <v>1</v>
      </c>
      <c r="N105" s="25"/>
      <c r="O105" s="15"/>
      <c r="P105" s="14"/>
      <c r="Q105" s="25"/>
      <c r="R105" s="30">
        <f t="shared" si="41"/>
        <v>0</v>
      </c>
      <c r="S105" s="31">
        <f>IF(C105="x","",L105-J105)</f>
        <v>0</v>
      </c>
      <c r="T105" s="97" t="s">
        <v>408</v>
      </c>
      <c r="U105" s="108"/>
      <c r="V105" s="109"/>
      <c r="W105" s="110"/>
      <c r="X105" s="108"/>
      <c r="Y105" s="8"/>
      <c r="Z105" s="8"/>
      <c r="AA105" s="8"/>
    </row>
    <row r="106" spans="1:27" ht="15.75" x14ac:dyDescent="0.25">
      <c r="A106" s="129" t="s">
        <v>156</v>
      </c>
      <c r="B106" s="146" t="s">
        <v>65</v>
      </c>
      <c r="C106" s="147"/>
      <c r="D106" s="145"/>
      <c r="E106" s="21">
        <v>5</v>
      </c>
      <c r="F106" s="21">
        <v>2</v>
      </c>
      <c r="G106" s="74">
        <f t="shared" si="45"/>
        <v>0</v>
      </c>
      <c r="H106" s="73">
        <f t="shared" si="46"/>
        <v>10</v>
      </c>
      <c r="I106" s="74">
        <f t="shared" si="43"/>
        <v>0</v>
      </c>
      <c r="J106" s="73">
        <f t="shared" si="44"/>
        <v>10</v>
      </c>
      <c r="K106" s="148">
        <f t="shared" si="39"/>
        <v>10</v>
      </c>
      <c r="L106" s="149">
        <f>IF(C106="x",0,K106)</f>
        <v>10</v>
      </c>
      <c r="M106" s="81">
        <f t="shared" si="47"/>
        <v>1</v>
      </c>
      <c r="N106" s="25"/>
      <c r="O106" s="15"/>
      <c r="P106" s="14"/>
      <c r="Q106" s="25"/>
      <c r="R106" s="30">
        <f t="shared" si="41"/>
        <v>0</v>
      </c>
      <c r="S106" s="31">
        <f>IF(C106="x","",L106-J106)</f>
        <v>0</v>
      </c>
      <c r="T106" s="97" t="s">
        <v>408</v>
      </c>
      <c r="U106" s="108"/>
      <c r="V106" s="109"/>
      <c r="W106" s="110"/>
      <c r="X106" s="108"/>
      <c r="Y106" s="8"/>
      <c r="Z106" s="8"/>
      <c r="AA106" s="8"/>
    </row>
    <row r="107" spans="1:27" ht="19.149999999999999" customHeight="1" x14ac:dyDescent="0.25">
      <c r="A107" s="129" t="s">
        <v>157</v>
      </c>
      <c r="B107" s="146" t="s">
        <v>380</v>
      </c>
      <c r="C107" s="147"/>
      <c r="D107" s="145"/>
      <c r="E107" s="21">
        <v>5</v>
      </c>
      <c r="F107" s="21">
        <v>2</v>
      </c>
      <c r="G107" s="74">
        <f t="shared" si="45"/>
        <v>0</v>
      </c>
      <c r="H107" s="73">
        <f t="shared" si="46"/>
        <v>10</v>
      </c>
      <c r="I107" s="74">
        <f t="shared" si="43"/>
        <v>0</v>
      </c>
      <c r="J107" s="73">
        <f t="shared" si="44"/>
        <v>10</v>
      </c>
      <c r="K107" s="148">
        <f t="shared" si="39"/>
        <v>10</v>
      </c>
      <c r="L107" s="149">
        <f>IF(C107="x",0,K107)</f>
        <v>10</v>
      </c>
      <c r="M107" s="81">
        <f t="shared" si="47"/>
        <v>1</v>
      </c>
      <c r="N107" s="25"/>
      <c r="O107" s="15"/>
      <c r="P107" s="14"/>
      <c r="Q107" s="25"/>
      <c r="R107" s="30">
        <f t="shared" si="41"/>
        <v>0</v>
      </c>
      <c r="S107" s="31">
        <f>IF(C107="x","",L107-J107)</f>
        <v>0</v>
      </c>
      <c r="T107" s="97" t="s">
        <v>408</v>
      </c>
      <c r="U107" s="108"/>
      <c r="V107" s="109"/>
      <c r="W107" s="110"/>
      <c r="X107" s="108"/>
      <c r="Y107" s="8"/>
      <c r="Z107" s="8"/>
      <c r="AA107" s="8"/>
    </row>
    <row r="108" spans="1:27" ht="30.75" thickBot="1" x14ac:dyDescent="0.3">
      <c r="A108" s="129" t="s">
        <v>158</v>
      </c>
      <c r="B108" s="146" t="s">
        <v>381</v>
      </c>
      <c r="C108" s="147"/>
      <c r="D108" s="145"/>
      <c r="E108" s="21">
        <v>5</v>
      </c>
      <c r="F108" s="21">
        <v>2</v>
      </c>
      <c r="G108" s="74">
        <f t="shared" si="45"/>
        <v>0</v>
      </c>
      <c r="H108" s="73">
        <f t="shared" si="46"/>
        <v>10</v>
      </c>
      <c r="I108" s="74">
        <f t="shared" si="43"/>
        <v>0</v>
      </c>
      <c r="J108" s="73">
        <f t="shared" si="44"/>
        <v>10</v>
      </c>
      <c r="K108" s="148">
        <f t="shared" si="39"/>
        <v>10</v>
      </c>
      <c r="L108" s="149">
        <f>IF(C108="x",0,K108)</f>
        <v>10</v>
      </c>
      <c r="M108" s="81">
        <f t="shared" si="47"/>
        <v>1</v>
      </c>
      <c r="N108" s="25"/>
      <c r="O108" s="15"/>
      <c r="P108" s="14"/>
      <c r="Q108" s="25"/>
      <c r="R108" s="30">
        <f t="shared" si="41"/>
        <v>0</v>
      </c>
      <c r="S108" s="31">
        <f>IF(C108="x","",L108-J108)</f>
        <v>0</v>
      </c>
      <c r="T108" s="97" t="s">
        <v>408</v>
      </c>
      <c r="U108" s="108"/>
      <c r="V108" s="109"/>
      <c r="W108" s="110"/>
      <c r="X108" s="108"/>
      <c r="Y108" s="8"/>
      <c r="Z108" s="8"/>
      <c r="AA108" s="8"/>
    </row>
    <row r="109" spans="1:27" s="59" customFormat="1" ht="15.75" thickBot="1" x14ac:dyDescent="0.3">
      <c r="A109" s="54" t="s">
        <v>238</v>
      </c>
      <c r="B109" s="61"/>
      <c r="C109" s="34"/>
      <c r="D109" s="16">
        <f>SUM(D110:D115)</f>
        <v>0</v>
      </c>
      <c r="E109" s="22">
        <f>SUM(E110:E115)</f>
        <v>27</v>
      </c>
      <c r="F109" s="22" t="s">
        <v>251</v>
      </c>
      <c r="G109" s="72">
        <f t="shared" ref="G109:J109" si="63">SUM(G110:G115)</f>
        <v>0</v>
      </c>
      <c r="H109" s="72">
        <f t="shared" si="63"/>
        <v>66</v>
      </c>
      <c r="I109" s="72">
        <f t="shared" si="63"/>
        <v>0</v>
      </c>
      <c r="J109" s="72">
        <f t="shared" si="63"/>
        <v>66</v>
      </c>
      <c r="K109" s="72">
        <f>SUM(K110:K115)</f>
        <v>75</v>
      </c>
      <c r="L109" s="22">
        <f>SUM(L110:L115)</f>
        <v>75</v>
      </c>
      <c r="M109" s="81"/>
      <c r="N109" s="79">
        <f>G109/K109</f>
        <v>0</v>
      </c>
      <c r="O109" s="19">
        <f>G109/L109</f>
        <v>0</v>
      </c>
      <c r="P109" s="18">
        <f>H109/K109</f>
        <v>0.88</v>
      </c>
      <c r="Q109" s="27">
        <f>J109/L109</f>
        <v>0.88</v>
      </c>
      <c r="R109" s="60">
        <f>SUM(R110:R115)</f>
        <v>3</v>
      </c>
      <c r="S109" s="17">
        <f>SUM(S110:S115)</f>
        <v>9</v>
      </c>
      <c r="T109" s="97"/>
      <c r="U109" s="105"/>
      <c r="V109" s="106"/>
      <c r="W109" s="107"/>
      <c r="X109" s="105"/>
    </row>
    <row r="110" spans="1:27" ht="30" x14ac:dyDescent="0.25">
      <c r="A110" s="125" t="s">
        <v>159</v>
      </c>
      <c r="B110" s="126" t="s">
        <v>260</v>
      </c>
      <c r="C110" s="131"/>
      <c r="D110" s="145"/>
      <c r="E110" s="21">
        <v>5</v>
      </c>
      <c r="F110" s="21">
        <v>2</v>
      </c>
      <c r="G110" s="74">
        <f t="shared" si="45"/>
        <v>0</v>
      </c>
      <c r="H110" s="73">
        <f t="shared" si="46"/>
        <v>10</v>
      </c>
      <c r="I110" s="74">
        <f t="shared" si="43"/>
        <v>0</v>
      </c>
      <c r="J110" s="73">
        <f t="shared" si="44"/>
        <v>10</v>
      </c>
      <c r="K110" s="70">
        <f t="shared" si="39"/>
        <v>10</v>
      </c>
      <c r="L110" s="13">
        <f t="shared" ref="L110:L115" si="64">IF(C110="x",0,K110)</f>
        <v>10</v>
      </c>
      <c r="M110" s="81">
        <f t="shared" si="47"/>
        <v>1</v>
      </c>
      <c r="N110" s="25"/>
      <c r="O110" s="15"/>
      <c r="P110" s="14"/>
      <c r="Q110" s="25"/>
      <c r="R110" s="30">
        <f t="shared" si="41"/>
        <v>0</v>
      </c>
      <c r="S110" s="31">
        <f t="shared" ref="S110:S115" si="65">IF(C110="x","",L110-J110)</f>
        <v>0</v>
      </c>
      <c r="T110" s="97" t="s">
        <v>408</v>
      </c>
      <c r="U110" s="108"/>
      <c r="V110" s="109"/>
      <c r="W110" s="110"/>
      <c r="X110" s="108"/>
      <c r="Y110" s="8"/>
      <c r="Z110" s="8"/>
      <c r="AA110" s="8"/>
    </row>
    <row r="111" spans="1:27" ht="27.95" customHeight="1" x14ac:dyDescent="0.25">
      <c r="A111" s="129" t="s">
        <v>160</v>
      </c>
      <c r="B111" s="130" t="s">
        <v>309</v>
      </c>
      <c r="C111" s="131"/>
      <c r="D111" s="145"/>
      <c r="E111" s="21">
        <v>5</v>
      </c>
      <c r="F111" s="21">
        <v>3</v>
      </c>
      <c r="G111" s="74">
        <f t="shared" ref="G111" si="66">D111*$F111</f>
        <v>0</v>
      </c>
      <c r="H111" s="73">
        <f t="shared" ref="H111" si="67">E111*$F111</f>
        <v>15</v>
      </c>
      <c r="I111" s="74">
        <f t="shared" ref="I111" si="68">IF(C111="x","",G111)</f>
        <v>0</v>
      </c>
      <c r="J111" s="73">
        <f t="shared" ref="J111" si="69">IF(C111="x","",H111)</f>
        <v>15</v>
      </c>
      <c r="K111" s="148">
        <f t="shared" ref="K111" si="70">F111*5</f>
        <v>15</v>
      </c>
      <c r="L111" s="149">
        <f t="shared" si="64"/>
        <v>15</v>
      </c>
      <c r="M111" s="81">
        <f t="shared" si="47"/>
        <v>1</v>
      </c>
      <c r="N111" s="25"/>
      <c r="O111" s="15"/>
      <c r="P111" s="14"/>
      <c r="Q111" s="25"/>
      <c r="R111" s="30">
        <f t="shared" ref="R111" si="71">IF(C111="x","",5-E111)</f>
        <v>0</v>
      </c>
      <c r="S111" s="31">
        <f t="shared" si="65"/>
        <v>0</v>
      </c>
      <c r="T111" s="97" t="s">
        <v>408</v>
      </c>
      <c r="U111" s="108"/>
      <c r="V111" s="109"/>
      <c r="W111" s="110"/>
      <c r="X111" s="108"/>
      <c r="Y111" s="8"/>
      <c r="Z111" s="8"/>
      <c r="AA111" s="8"/>
    </row>
    <row r="112" spans="1:27" ht="59.45" customHeight="1" x14ac:dyDescent="0.25">
      <c r="A112" s="129" t="s">
        <v>161</v>
      </c>
      <c r="B112" s="130" t="s">
        <v>56</v>
      </c>
      <c r="C112" s="131"/>
      <c r="D112" s="145"/>
      <c r="E112" s="21">
        <v>2</v>
      </c>
      <c r="F112" s="21">
        <v>3</v>
      </c>
      <c r="G112" s="74">
        <f t="shared" si="45"/>
        <v>0</v>
      </c>
      <c r="H112" s="73">
        <f t="shared" si="46"/>
        <v>6</v>
      </c>
      <c r="I112" s="74">
        <f t="shared" si="43"/>
        <v>0</v>
      </c>
      <c r="J112" s="73">
        <f t="shared" si="44"/>
        <v>6</v>
      </c>
      <c r="K112" s="148">
        <f t="shared" si="39"/>
        <v>15</v>
      </c>
      <c r="L112" s="149">
        <f t="shared" si="64"/>
        <v>15</v>
      </c>
      <c r="M112" s="81">
        <f t="shared" si="47"/>
        <v>1</v>
      </c>
      <c r="N112" s="25"/>
      <c r="O112" s="15"/>
      <c r="P112" s="14"/>
      <c r="Q112" s="25"/>
      <c r="R112" s="30">
        <f t="shared" si="41"/>
        <v>3</v>
      </c>
      <c r="S112" s="31">
        <f t="shared" si="65"/>
        <v>9</v>
      </c>
      <c r="T112" s="104" t="s">
        <v>438</v>
      </c>
      <c r="U112" s="172" t="s">
        <v>486</v>
      </c>
      <c r="V112" s="109"/>
      <c r="W112" s="188">
        <v>43617</v>
      </c>
      <c r="X112" s="175" t="s">
        <v>500</v>
      </c>
      <c r="Y112" s="8"/>
      <c r="Z112" s="8"/>
      <c r="AA112" s="8"/>
    </row>
    <row r="113" spans="1:27" ht="21" customHeight="1" x14ac:dyDescent="0.25">
      <c r="A113" s="129" t="s">
        <v>162</v>
      </c>
      <c r="B113" s="130">
        <v>5</v>
      </c>
      <c r="C113" s="131"/>
      <c r="D113" s="145"/>
      <c r="E113" s="21">
        <v>5</v>
      </c>
      <c r="F113" s="21">
        <v>3</v>
      </c>
      <c r="G113" s="74">
        <f t="shared" si="45"/>
        <v>0</v>
      </c>
      <c r="H113" s="73">
        <f t="shared" si="46"/>
        <v>15</v>
      </c>
      <c r="I113" s="74">
        <f t="shared" si="43"/>
        <v>0</v>
      </c>
      <c r="J113" s="73">
        <f t="shared" si="44"/>
        <v>15</v>
      </c>
      <c r="K113" s="148">
        <f t="shared" si="39"/>
        <v>15</v>
      </c>
      <c r="L113" s="149">
        <f t="shared" si="64"/>
        <v>15</v>
      </c>
      <c r="M113" s="81">
        <f t="shared" si="47"/>
        <v>1</v>
      </c>
      <c r="N113" s="25"/>
      <c r="O113" s="15"/>
      <c r="P113" s="14"/>
      <c r="Q113" s="25"/>
      <c r="R113" s="30">
        <f t="shared" si="41"/>
        <v>0</v>
      </c>
      <c r="S113" s="31">
        <f t="shared" si="65"/>
        <v>0</v>
      </c>
      <c r="T113" s="97" t="s">
        <v>408</v>
      </c>
      <c r="U113" s="108"/>
      <c r="V113" s="109"/>
      <c r="W113" s="110"/>
      <c r="X113" s="108"/>
      <c r="Y113" s="8"/>
      <c r="Z113" s="8"/>
      <c r="AA113" s="8"/>
    </row>
    <row r="114" spans="1:27" ht="30" x14ac:dyDescent="0.25">
      <c r="A114" s="129" t="s">
        <v>163</v>
      </c>
      <c r="B114" s="130" t="s">
        <v>55</v>
      </c>
      <c r="C114" s="131"/>
      <c r="D114" s="145"/>
      <c r="E114" s="21">
        <v>5</v>
      </c>
      <c r="F114" s="21">
        <v>3</v>
      </c>
      <c r="G114" s="74">
        <f t="shared" si="45"/>
        <v>0</v>
      </c>
      <c r="H114" s="73">
        <f t="shared" si="46"/>
        <v>15</v>
      </c>
      <c r="I114" s="74">
        <f t="shared" si="43"/>
        <v>0</v>
      </c>
      <c r="J114" s="73">
        <f t="shared" si="44"/>
        <v>15</v>
      </c>
      <c r="K114" s="148">
        <f t="shared" si="39"/>
        <v>15</v>
      </c>
      <c r="L114" s="149">
        <f t="shared" si="64"/>
        <v>15</v>
      </c>
      <c r="M114" s="81">
        <f t="shared" si="47"/>
        <v>1</v>
      </c>
      <c r="N114" s="25"/>
      <c r="O114" s="15"/>
      <c r="P114" s="14"/>
      <c r="Q114" s="25"/>
      <c r="R114" s="30">
        <f t="shared" si="41"/>
        <v>0</v>
      </c>
      <c r="S114" s="31">
        <f t="shared" si="65"/>
        <v>0</v>
      </c>
      <c r="T114" s="97" t="s">
        <v>408</v>
      </c>
      <c r="U114" s="108"/>
      <c r="V114" s="109"/>
      <c r="W114" s="110"/>
      <c r="X114" s="108"/>
      <c r="Y114" s="8"/>
      <c r="Z114" s="8"/>
      <c r="AA114" s="8"/>
    </row>
    <row r="115" spans="1:27" ht="16.5" thickBot="1" x14ac:dyDescent="0.3">
      <c r="A115" s="163" t="s">
        <v>308</v>
      </c>
      <c r="B115" s="164" t="s">
        <v>54</v>
      </c>
      <c r="C115" s="131"/>
      <c r="D115" s="145"/>
      <c r="E115" s="21">
        <v>5</v>
      </c>
      <c r="F115" s="21">
        <v>1</v>
      </c>
      <c r="G115" s="74">
        <f t="shared" si="45"/>
        <v>0</v>
      </c>
      <c r="H115" s="73">
        <f t="shared" si="46"/>
        <v>5</v>
      </c>
      <c r="I115" s="74">
        <f t="shared" si="43"/>
        <v>0</v>
      </c>
      <c r="J115" s="73">
        <f t="shared" si="44"/>
        <v>5</v>
      </c>
      <c r="K115" s="148">
        <f t="shared" si="39"/>
        <v>5</v>
      </c>
      <c r="L115" s="149">
        <f t="shared" si="64"/>
        <v>5</v>
      </c>
      <c r="M115" s="81">
        <f t="shared" si="47"/>
        <v>1</v>
      </c>
      <c r="N115" s="25"/>
      <c r="O115" s="15"/>
      <c r="P115" s="14"/>
      <c r="Q115" s="25"/>
      <c r="R115" s="30">
        <f t="shared" si="41"/>
        <v>0</v>
      </c>
      <c r="S115" s="31">
        <f t="shared" si="65"/>
        <v>0</v>
      </c>
      <c r="T115" s="97" t="s">
        <v>408</v>
      </c>
      <c r="U115" s="108"/>
      <c r="V115" s="109"/>
      <c r="W115" s="110"/>
      <c r="X115" s="108"/>
      <c r="Y115" s="8"/>
      <c r="Z115" s="8"/>
      <c r="AA115" s="8"/>
    </row>
    <row r="116" spans="1:27" s="59" customFormat="1" ht="15.75" thickBot="1" x14ac:dyDescent="0.3">
      <c r="A116" s="75" t="s">
        <v>382</v>
      </c>
      <c r="B116" s="76"/>
      <c r="C116" s="34"/>
      <c r="D116" s="16">
        <f>SUM(D117:D134)</f>
        <v>0</v>
      </c>
      <c r="E116" s="22">
        <f>SUM(E117:E134)</f>
        <v>57</v>
      </c>
      <c r="F116" s="22" t="s">
        <v>251</v>
      </c>
      <c r="G116" s="72">
        <f t="shared" ref="G116:J116" si="72">SUM(G117:G134)</f>
        <v>0</v>
      </c>
      <c r="H116" s="72">
        <f t="shared" si="72"/>
        <v>96</v>
      </c>
      <c r="I116" s="72">
        <f t="shared" si="72"/>
        <v>0</v>
      </c>
      <c r="J116" s="72">
        <f t="shared" si="72"/>
        <v>96</v>
      </c>
      <c r="K116" s="72">
        <f>SUM(K117:K134)</f>
        <v>150</v>
      </c>
      <c r="L116" s="22">
        <f>SUM(L117:L134)</f>
        <v>150</v>
      </c>
      <c r="M116" s="81"/>
      <c r="N116" s="79">
        <f>G116/K116</f>
        <v>0</v>
      </c>
      <c r="O116" s="19">
        <f>G116/L116</f>
        <v>0</v>
      </c>
      <c r="P116" s="18">
        <f>H116/K116</f>
        <v>0.64</v>
      </c>
      <c r="Q116" s="27">
        <f>J116/L116</f>
        <v>0.64</v>
      </c>
      <c r="R116" s="60">
        <f>SUM(R117:R134)</f>
        <v>33</v>
      </c>
      <c r="S116" s="17">
        <f>SUM(S117:S134)</f>
        <v>54</v>
      </c>
      <c r="T116" s="97"/>
      <c r="U116" s="105"/>
      <c r="V116" s="106"/>
      <c r="W116" s="107"/>
      <c r="X116" s="105"/>
    </row>
    <row r="117" spans="1:27" ht="60" x14ac:dyDescent="0.25">
      <c r="A117" s="125" t="s">
        <v>164</v>
      </c>
      <c r="B117" s="126" t="s">
        <v>9</v>
      </c>
      <c r="C117" s="147"/>
      <c r="D117" s="145"/>
      <c r="E117" s="21">
        <v>5</v>
      </c>
      <c r="F117" s="21">
        <v>3</v>
      </c>
      <c r="G117" s="74">
        <f t="shared" si="45"/>
        <v>0</v>
      </c>
      <c r="H117" s="73">
        <f t="shared" si="46"/>
        <v>15</v>
      </c>
      <c r="I117" s="74">
        <f t="shared" si="43"/>
        <v>0</v>
      </c>
      <c r="J117" s="73">
        <f t="shared" si="44"/>
        <v>15</v>
      </c>
      <c r="K117" s="70">
        <f t="shared" si="39"/>
        <v>15</v>
      </c>
      <c r="L117" s="13">
        <f t="shared" ref="L117:L134" si="73">IF(C117="x",0,K117)</f>
        <v>15</v>
      </c>
      <c r="M117" s="81">
        <f t="shared" si="47"/>
        <v>1</v>
      </c>
      <c r="N117" s="25"/>
      <c r="O117" s="15"/>
      <c r="P117" s="14"/>
      <c r="Q117" s="25"/>
      <c r="R117" s="30">
        <f t="shared" si="41"/>
        <v>0</v>
      </c>
      <c r="S117" s="31">
        <f t="shared" ref="S117:S134" si="74">IF(C117="x","",L117-J117)</f>
        <v>0</v>
      </c>
      <c r="T117" s="97" t="s">
        <v>408</v>
      </c>
      <c r="U117" s="108"/>
      <c r="V117" s="109"/>
      <c r="W117" s="110"/>
      <c r="X117" s="108"/>
      <c r="Y117" s="8"/>
      <c r="Z117" s="8"/>
      <c r="AA117" s="8"/>
    </row>
    <row r="118" spans="1:27" ht="30" x14ac:dyDescent="0.25">
      <c r="A118" s="129" t="s">
        <v>165</v>
      </c>
      <c r="B118" s="130" t="s">
        <v>262</v>
      </c>
      <c r="C118" s="147"/>
      <c r="D118" s="145"/>
      <c r="E118" s="21">
        <v>5</v>
      </c>
      <c r="F118" s="21">
        <v>2</v>
      </c>
      <c r="G118" s="74">
        <f t="shared" si="45"/>
        <v>0</v>
      </c>
      <c r="H118" s="73">
        <f t="shared" si="46"/>
        <v>10</v>
      </c>
      <c r="I118" s="74">
        <f t="shared" si="43"/>
        <v>0</v>
      </c>
      <c r="J118" s="73">
        <f t="shared" si="44"/>
        <v>10</v>
      </c>
      <c r="K118" s="148">
        <f t="shared" si="39"/>
        <v>10</v>
      </c>
      <c r="L118" s="149">
        <f t="shared" si="73"/>
        <v>10</v>
      </c>
      <c r="M118" s="81">
        <f t="shared" si="47"/>
        <v>1</v>
      </c>
      <c r="N118" s="25"/>
      <c r="O118" s="15"/>
      <c r="P118" s="14"/>
      <c r="Q118" s="25"/>
      <c r="R118" s="30">
        <f t="shared" ref="R118" si="75">IF(C118="x","",5-E118)</f>
        <v>0</v>
      </c>
      <c r="S118" s="31">
        <f t="shared" si="74"/>
        <v>0</v>
      </c>
      <c r="T118" s="104"/>
      <c r="U118" s="108"/>
      <c r="V118" s="109"/>
      <c r="W118" s="110"/>
      <c r="X118" s="108"/>
      <c r="Y118" s="8"/>
      <c r="Z118" s="8"/>
      <c r="AA118" s="8"/>
    </row>
    <row r="119" spans="1:27" ht="60" x14ac:dyDescent="0.25">
      <c r="A119" s="129" t="s">
        <v>166</v>
      </c>
      <c r="B119" s="130" t="s">
        <v>10</v>
      </c>
      <c r="C119" s="147"/>
      <c r="D119" s="145"/>
      <c r="E119" s="21">
        <v>2</v>
      </c>
      <c r="F119" s="21">
        <v>1</v>
      </c>
      <c r="G119" s="74">
        <f t="shared" si="45"/>
        <v>0</v>
      </c>
      <c r="H119" s="73">
        <f t="shared" si="46"/>
        <v>2</v>
      </c>
      <c r="I119" s="74">
        <f t="shared" si="43"/>
        <v>0</v>
      </c>
      <c r="J119" s="73">
        <f t="shared" si="44"/>
        <v>2</v>
      </c>
      <c r="K119" s="148">
        <f t="shared" si="39"/>
        <v>5</v>
      </c>
      <c r="L119" s="149">
        <f t="shared" si="73"/>
        <v>5</v>
      </c>
      <c r="M119" s="81">
        <f t="shared" si="47"/>
        <v>1</v>
      </c>
      <c r="N119" s="25"/>
      <c r="O119" s="15"/>
      <c r="P119" s="14"/>
      <c r="Q119" s="25"/>
      <c r="R119" s="30">
        <f t="shared" si="41"/>
        <v>3</v>
      </c>
      <c r="S119" s="31">
        <f t="shared" si="74"/>
        <v>3</v>
      </c>
      <c r="T119" s="104" t="s">
        <v>429</v>
      </c>
      <c r="U119" s="172" t="s">
        <v>487</v>
      </c>
      <c r="V119" s="109"/>
      <c r="W119" s="188">
        <v>43525</v>
      </c>
      <c r="X119" s="175" t="s">
        <v>500</v>
      </c>
      <c r="Y119" s="8"/>
      <c r="Z119" s="8"/>
      <c r="AA119" s="8"/>
    </row>
    <row r="120" spans="1:27" ht="60" x14ac:dyDescent="0.25">
      <c r="A120" s="129" t="s">
        <v>167</v>
      </c>
      <c r="B120" s="130" t="s">
        <v>0</v>
      </c>
      <c r="C120" s="147"/>
      <c r="D120" s="145"/>
      <c r="E120" s="21">
        <v>2</v>
      </c>
      <c r="F120" s="21">
        <v>1</v>
      </c>
      <c r="G120" s="74">
        <f t="shared" si="45"/>
        <v>0</v>
      </c>
      <c r="H120" s="73">
        <f t="shared" si="46"/>
        <v>2</v>
      </c>
      <c r="I120" s="74">
        <f t="shared" si="43"/>
        <v>0</v>
      </c>
      <c r="J120" s="73">
        <f t="shared" si="44"/>
        <v>2</v>
      </c>
      <c r="K120" s="148">
        <f t="shared" si="39"/>
        <v>5</v>
      </c>
      <c r="L120" s="149">
        <f t="shared" si="73"/>
        <v>5</v>
      </c>
      <c r="M120" s="81">
        <f t="shared" si="47"/>
        <v>1</v>
      </c>
      <c r="N120" s="25"/>
      <c r="O120" s="15"/>
      <c r="P120" s="14"/>
      <c r="Q120" s="25"/>
      <c r="R120" s="30">
        <f t="shared" si="41"/>
        <v>3</v>
      </c>
      <c r="S120" s="31">
        <f t="shared" si="74"/>
        <v>3</v>
      </c>
      <c r="T120" s="104" t="s">
        <v>429</v>
      </c>
      <c r="U120" s="172" t="s">
        <v>487</v>
      </c>
      <c r="V120" s="109"/>
      <c r="W120" s="188">
        <v>43525</v>
      </c>
      <c r="X120" s="175" t="s">
        <v>500</v>
      </c>
      <c r="Y120" s="8"/>
      <c r="Z120" s="8"/>
      <c r="AA120" s="8"/>
    </row>
    <row r="121" spans="1:27" ht="60" x14ac:dyDescent="0.25">
      <c r="A121" s="129" t="s">
        <v>168</v>
      </c>
      <c r="B121" s="130" t="s">
        <v>1</v>
      </c>
      <c r="C121" s="147"/>
      <c r="D121" s="145"/>
      <c r="E121" s="21">
        <v>2</v>
      </c>
      <c r="F121" s="21">
        <v>1</v>
      </c>
      <c r="G121" s="74">
        <f t="shared" si="45"/>
        <v>0</v>
      </c>
      <c r="H121" s="73">
        <f t="shared" si="46"/>
        <v>2</v>
      </c>
      <c r="I121" s="74">
        <f t="shared" si="43"/>
        <v>0</v>
      </c>
      <c r="J121" s="73">
        <f t="shared" si="44"/>
        <v>2</v>
      </c>
      <c r="K121" s="148">
        <f t="shared" si="39"/>
        <v>5</v>
      </c>
      <c r="L121" s="149">
        <f t="shared" si="73"/>
        <v>5</v>
      </c>
      <c r="M121" s="81">
        <f t="shared" si="47"/>
        <v>1</v>
      </c>
      <c r="N121" s="25"/>
      <c r="O121" s="15"/>
      <c r="P121" s="14"/>
      <c r="Q121" s="25"/>
      <c r="R121" s="30">
        <f t="shared" si="41"/>
        <v>3</v>
      </c>
      <c r="S121" s="31">
        <f t="shared" si="74"/>
        <v>3</v>
      </c>
      <c r="T121" s="104" t="s">
        <v>429</v>
      </c>
      <c r="U121" s="172" t="s">
        <v>487</v>
      </c>
      <c r="V121" s="109"/>
      <c r="W121" s="188">
        <v>43525</v>
      </c>
      <c r="X121" s="175" t="s">
        <v>500</v>
      </c>
      <c r="Y121" s="8"/>
      <c r="Z121" s="8"/>
      <c r="AA121" s="8"/>
    </row>
    <row r="122" spans="1:27" ht="60" x14ac:dyDescent="0.25">
      <c r="A122" s="129" t="s">
        <v>169</v>
      </c>
      <c r="B122" s="130" t="s">
        <v>383</v>
      </c>
      <c r="C122" s="147"/>
      <c r="D122" s="145"/>
      <c r="E122" s="21">
        <v>2</v>
      </c>
      <c r="F122" s="21">
        <v>2</v>
      </c>
      <c r="G122" s="74">
        <f t="shared" si="45"/>
        <v>0</v>
      </c>
      <c r="H122" s="73">
        <f t="shared" si="46"/>
        <v>4</v>
      </c>
      <c r="I122" s="74">
        <f t="shared" si="43"/>
        <v>0</v>
      </c>
      <c r="J122" s="73">
        <f t="shared" si="44"/>
        <v>4</v>
      </c>
      <c r="K122" s="148">
        <f t="shared" si="39"/>
        <v>10</v>
      </c>
      <c r="L122" s="149">
        <f t="shared" si="73"/>
        <v>10</v>
      </c>
      <c r="M122" s="81">
        <f t="shared" si="47"/>
        <v>1</v>
      </c>
      <c r="N122" s="25"/>
      <c r="O122" s="15"/>
      <c r="P122" s="14"/>
      <c r="Q122" s="25"/>
      <c r="R122" s="30">
        <f t="shared" si="41"/>
        <v>3</v>
      </c>
      <c r="S122" s="31">
        <f t="shared" si="74"/>
        <v>6</v>
      </c>
      <c r="T122" s="104" t="s">
        <v>429</v>
      </c>
      <c r="U122" s="172" t="s">
        <v>487</v>
      </c>
      <c r="V122" s="109"/>
      <c r="W122" s="188">
        <v>43525</v>
      </c>
      <c r="X122" s="175" t="s">
        <v>500</v>
      </c>
      <c r="Y122" s="8"/>
      <c r="Z122" s="8"/>
      <c r="AA122" s="8"/>
    </row>
    <row r="123" spans="1:27" ht="60" x14ac:dyDescent="0.25">
      <c r="A123" s="129" t="s">
        <v>170</v>
      </c>
      <c r="B123" s="130" t="s">
        <v>357</v>
      </c>
      <c r="C123" s="147"/>
      <c r="D123" s="145"/>
      <c r="E123" s="21">
        <v>2</v>
      </c>
      <c r="F123" s="21">
        <v>2</v>
      </c>
      <c r="G123" s="74">
        <f t="shared" si="45"/>
        <v>0</v>
      </c>
      <c r="H123" s="73">
        <f t="shared" si="46"/>
        <v>4</v>
      </c>
      <c r="I123" s="74">
        <f t="shared" si="43"/>
        <v>0</v>
      </c>
      <c r="J123" s="73">
        <f t="shared" si="44"/>
        <v>4</v>
      </c>
      <c r="K123" s="148">
        <f t="shared" si="39"/>
        <v>10</v>
      </c>
      <c r="L123" s="149">
        <f t="shared" si="73"/>
        <v>10</v>
      </c>
      <c r="M123" s="81">
        <f t="shared" si="47"/>
        <v>1</v>
      </c>
      <c r="N123" s="25"/>
      <c r="O123" s="15"/>
      <c r="P123" s="14"/>
      <c r="Q123" s="25"/>
      <c r="R123" s="30">
        <f t="shared" si="41"/>
        <v>3</v>
      </c>
      <c r="S123" s="31">
        <f t="shared" si="74"/>
        <v>6</v>
      </c>
      <c r="T123" s="104" t="s">
        <v>430</v>
      </c>
      <c r="U123" s="172" t="s">
        <v>487</v>
      </c>
      <c r="V123" s="109"/>
      <c r="W123" s="188">
        <v>43525</v>
      </c>
      <c r="X123" s="175" t="s">
        <v>500</v>
      </c>
      <c r="Y123" s="8"/>
      <c r="Z123" s="8"/>
      <c r="AA123" s="8"/>
    </row>
    <row r="124" spans="1:27" ht="60" x14ac:dyDescent="0.25">
      <c r="A124" s="129" t="s">
        <v>171</v>
      </c>
      <c r="B124" s="130" t="s">
        <v>384</v>
      </c>
      <c r="C124" s="147"/>
      <c r="D124" s="145"/>
      <c r="E124" s="21">
        <v>2</v>
      </c>
      <c r="F124" s="21">
        <v>2</v>
      </c>
      <c r="G124" s="74">
        <f t="shared" si="45"/>
        <v>0</v>
      </c>
      <c r="H124" s="73">
        <f t="shared" si="46"/>
        <v>4</v>
      </c>
      <c r="I124" s="74">
        <f t="shared" si="43"/>
        <v>0</v>
      </c>
      <c r="J124" s="73">
        <f t="shared" si="44"/>
        <v>4</v>
      </c>
      <c r="K124" s="148">
        <f t="shared" si="39"/>
        <v>10</v>
      </c>
      <c r="L124" s="149">
        <f t="shared" si="73"/>
        <v>10</v>
      </c>
      <c r="M124" s="81">
        <f t="shared" si="47"/>
        <v>1</v>
      </c>
      <c r="N124" s="25"/>
      <c r="O124" s="15"/>
      <c r="P124" s="14"/>
      <c r="Q124" s="25"/>
      <c r="R124" s="30">
        <f t="shared" si="41"/>
        <v>3</v>
      </c>
      <c r="S124" s="31">
        <f t="shared" si="74"/>
        <v>6</v>
      </c>
      <c r="T124" s="104" t="s">
        <v>429</v>
      </c>
      <c r="U124" s="172" t="s">
        <v>487</v>
      </c>
      <c r="V124" s="109"/>
      <c r="W124" s="188">
        <v>43525</v>
      </c>
      <c r="X124" s="175" t="s">
        <v>500</v>
      </c>
      <c r="Y124" s="8"/>
      <c r="Z124" s="8"/>
      <c r="AA124" s="8"/>
    </row>
    <row r="125" spans="1:27" ht="60.95" customHeight="1" x14ac:dyDescent="0.25">
      <c r="A125" s="129" t="s">
        <v>172</v>
      </c>
      <c r="B125" s="130" t="s">
        <v>2</v>
      </c>
      <c r="C125" s="147"/>
      <c r="D125" s="145"/>
      <c r="E125" s="21">
        <v>2</v>
      </c>
      <c r="F125" s="21">
        <v>2</v>
      </c>
      <c r="G125" s="74">
        <f t="shared" si="45"/>
        <v>0</v>
      </c>
      <c r="H125" s="73">
        <f t="shared" si="46"/>
        <v>4</v>
      </c>
      <c r="I125" s="74">
        <f t="shared" si="43"/>
        <v>0</v>
      </c>
      <c r="J125" s="73">
        <f t="shared" si="44"/>
        <v>4</v>
      </c>
      <c r="K125" s="148">
        <f t="shared" si="39"/>
        <v>10</v>
      </c>
      <c r="L125" s="149">
        <f t="shared" si="73"/>
        <v>10</v>
      </c>
      <c r="M125" s="81">
        <f t="shared" si="47"/>
        <v>1</v>
      </c>
      <c r="N125" s="25"/>
      <c r="O125" s="15"/>
      <c r="P125" s="14"/>
      <c r="Q125" s="25"/>
      <c r="R125" s="30">
        <f t="shared" si="41"/>
        <v>3</v>
      </c>
      <c r="S125" s="31">
        <f t="shared" si="74"/>
        <v>6</v>
      </c>
      <c r="T125" s="104" t="s">
        <v>429</v>
      </c>
      <c r="U125" s="172" t="s">
        <v>487</v>
      </c>
      <c r="V125" s="109"/>
      <c r="W125" s="188">
        <v>43525</v>
      </c>
      <c r="X125" s="175" t="s">
        <v>500</v>
      </c>
      <c r="Y125" s="8"/>
      <c r="Z125" s="8"/>
      <c r="AA125" s="8"/>
    </row>
    <row r="126" spans="1:27" ht="30" x14ac:dyDescent="0.25">
      <c r="A126" s="129" t="s">
        <v>173</v>
      </c>
      <c r="B126" s="130" t="s">
        <v>4</v>
      </c>
      <c r="C126" s="147"/>
      <c r="D126" s="145"/>
      <c r="E126" s="21">
        <v>5</v>
      </c>
      <c r="F126" s="21">
        <v>1</v>
      </c>
      <c r="G126" s="74">
        <f t="shared" si="45"/>
        <v>0</v>
      </c>
      <c r="H126" s="73">
        <f t="shared" si="46"/>
        <v>5</v>
      </c>
      <c r="I126" s="74">
        <f t="shared" si="43"/>
        <v>0</v>
      </c>
      <c r="J126" s="73">
        <f t="shared" si="44"/>
        <v>5</v>
      </c>
      <c r="K126" s="148">
        <f t="shared" si="39"/>
        <v>5</v>
      </c>
      <c r="L126" s="149">
        <f t="shared" si="73"/>
        <v>5</v>
      </c>
      <c r="M126" s="81">
        <f t="shared" si="47"/>
        <v>1</v>
      </c>
      <c r="N126" s="25"/>
      <c r="O126" s="15"/>
      <c r="P126" s="14"/>
      <c r="Q126" s="25"/>
      <c r="R126" s="30">
        <f t="shared" si="41"/>
        <v>0</v>
      </c>
      <c r="S126" s="31">
        <f t="shared" si="74"/>
        <v>0</v>
      </c>
      <c r="T126" s="97" t="s">
        <v>408</v>
      </c>
      <c r="U126" s="108"/>
      <c r="V126" s="109"/>
      <c r="W126" s="110"/>
      <c r="X126" s="108"/>
      <c r="Y126" s="8"/>
      <c r="Z126" s="8"/>
      <c r="AA126" s="8"/>
    </row>
    <row r="127" spans="1:27" ht="30" x14ac:dyDescent="0.25">
      <c r="A127" s="129" t="s">
        <v>174</v>
      </c>
      <c r="B127" s="130" t="s">
        <v>3</v>
      </c>
      <c r="C127" s="147"/>
      <c r="D127" s="145"/>
      <c r="E127" s="21">
        <v>5</v>
      </c>
      <c r="F127" s="21">
        <v>1</v>
      </c>
      <c r="G127" s="74">
        <f t="shared" si="45"/>
        <v>0</v>
      </c>
      <c r="H127" s="73">
        <f t="shared" si="46"/>
        <v>5</v>
      </c>
      <c r="I127" s="74">
        <f t="shared" si="43"/>
        <v>0</v>
      </c>
      <c r="J127" s="73">
        <f t="shared" si="44"/>
        <v>5</v>
      </c>
      <c r="K127" s="148">
        <f t="shared" si="39"/>
        <v>5</v>
      </c>
      <c r="L127" s="149">
        <f t="shared" si="73"/>
        <v>5</v>
      </c>
      <c r="M127" s="81">
        <f t="shared" si="47"/>
        <v>1</v>
      </c>
      <c r="N127" s="25"/>
      <c r="O127" s="15"/>
      <c r="P127" s="14"/>
      <c r="Q127" s="25"/>
      <c r="R127" s="30">
        <f t="shared" si="41"/>
        <v>0</v>
      </c>
      <c r="S127" s="31">
        <f t="shared" si="74"/>
        <v>0</v>
      </c>
      <c r="T127" s="97" t="s">
        <v>408</v>
      </c>
      <c r="U127" s="108"/>
      <c r="V127" s="109"/>
      <c r="W127" s="110"/>
      <c r="X127" s="108"/>
      <c r="Y127" s="8"/>
      <c r="Z127" s="8"/>
      <c r="AA127" s="8"/>
    </row>
    <row r="128" spans="1:27" ht="30" x14ac:dyDescent="0.25">
      <c r="A128" s="129" t="s">
        <v>175</v>
      </c>
      <c r="B128" s="130" t="s">
        <v>5</v>
      </c>
      <c r="C128" s="147"/>
      <c r="D128" s="145"/>
      <c r="E128" s="21">
        <v>5</v>
      </c>
      <c r="F128" s="21">
        <v>1</v>
      </c>
      <c r="G128" s="74">
        <f t="shared" si="45"/>
        <v>0</v>
      </c>
      <c r="H128" s="73">
        <f t="shared" si="46"/>
        <v>5</v>
      </c>
      <c r="I128" s="74">
        <f t="shared" si="43"/>
        <v>0</v>
      </c>
      <c r="J128" s="73">
        <f t="shared" si="44"/>
        <v>5</v>
      </c>
      <c r="K128" s="148">
        <f t="shared" si="39"/>
        <v>5</v>
      </c>
      <c r="L128" s="149">
        <f t="shared" si="73"/>
        <v>5</v>
      </c>
      <c r="M128" s="81">
        <f t="shared" si="47"/>
        <v>1</v>
      </c>
      <c r="N128" s="25"/>
      <c r="O128" s="15"/>
      <c r="P128" s="14"/>
      <c r="Q128" s="25"/>
      <c r="R128" s="30">
        <f t="shared" si="41"/>
        <v>0</v>
      </c>
      <c r="S128" s="31">
        <f t="shared" si="74"/>
        <v>0</v>
      </c>
      <c r="T128" s="97" t="s">
        <v>408</v>
      </c>
      <c r="U128" s="108"/>
      <c r="V128" s="109"/>
      <c r="W128" s="110"/>
      <c r="X128" s="108"/>
      <c r="Y128" s="8"/>
      <c r="Z128" s="8"/>
      <c r="AA128" s="8"/>
    </row>
    <row r="129" spans="1:27" ht="60" x14ac:dyDescent="0.25">
      <c r="A129" s="129" t="s">
        <v>176</v>
      </c>
      <c r="B129" s="130" t="s">
        <v>385</v>
      </c>
      <c r="C129" s="147"/>
      <c r="D129" s="145"/>
      <c r="E129" s="21">
        <v>5</v>
      </c>
      <c r="F129" s="21">
        <v>2</v>
      </c>
      <c r="G129" s="74">
        <f t="shared" si="45"/>
        <v>0</v>
      </c>
      <c r="H129" s="73">
        <f t="shared" si="46"/>
        <v>10</v>
      </c>
      <c r="I129" s="74">
        <f t="shared" si="43"/>
        <v>0</v>
      </c>
      <c r="J129" s="73">
        <f t="shared" si="44"/>
        <v>10</v>
      </c>
      <c r="K129" s="148">
        <f t="shared" si="39"/>
        <v>10</v>
      </c>
      <c r="L129" s="149">
        <f t="shared" si="73"/>
        <v>10</v>
      </c>
      <c r="M129" s="81">
        <f t="shared" si="47"/>
        <v>1</v>
      </c>
      <c r="N129" s="25"/>
      <c r="O129" s="15"/>
      <c r="P129" s="14"/>
      <c r="Q129" s="25"/>
      <c r="R129" s="30">
        <f t="shared" si="41"/>
        <v>0</v>
      </c>
      <c r="S129" s="31">
        <f t="shared" si="74"/>
        <v>0</v>
      </c>
      <c r="T129" s="97" t="s">
        <v>408</v>
      </c>
      <c r="U129" s="108"/>
      <c r="V129" s="109"/>
      <c r="W129" s="110"/>
      <c r="X129" s="108"/>
      <c r="Y129" s="8"/>
      <c r="Z129" s="8"/>
      <c r="AA129" s="8"/>
    </row>
    <row r="130" spans="1:27" ht="30" x14ac:dyDescent="0.25">
      <c r="A130" s="129" t="s">
        <v>177</v>
      </c>
      <c r="B130" s="130" t="s">
        <v>6</v>
      </c>
      <c r="C130" s="147"/>
      <c r="D130" s="145"/>
      <c r="E130" s="21">
        <v>5</v>
      </c>
      <c r="F130" s="21">
        <v>2</v>
      </c>
      <c r="G130" s="74">
        <f t="shared" si="45"/>
        <v>0</v>
      </c>
      <c r="H130" s="73">
        <f t="shared" si="46"/>
        <v>10</v>
      </c>
      <c r="I130" s="74">
        <f t="shared" si="43"/>
        <v>0</v>
      </c>
      <c r="J130" s="73">
        <f t="shared" si="44"/>
        <v>10</v>
      </c>
      <c r="K130" s="148">
        <f t="shared" si="39"/>
        <v>10</v>
      </c>
      <c r="L130" s="149">
        <f t="shared" si="73"/>
        <v>10</v>
      </c>
      <c r="M130" s="81">
        <f t="shared" si="47"/>
        <v>1</v>
      </c>
      <c r="N130" s="25"/>
      <c r="O130" s="15"/>
      <c r="P130" s="14"/>
      <c r="Q130" s="25"/>
      <c r="R130" s="30">
        <f t="shared" si="41"/>
        <v>0</v>
      </c>
      <c r="S130" s="31">
        <f t="shared" si="74"/>
        <v>0</v>
      </c>
      <c r="T130" s="97" t="s">
        <v>408</v>
      </c>
      <c r="U130" s="108"/>
      <c r="V130" s="109"/>
      <c r="W130" s="110"/>
      <c r="X130" s="108"/>
      <c r="Y130" s="8"/>
      <c r="Z130" s="8"/>
      <c r="AA130" s="8"/>
    </row>
    <row r="131" spans="1:27" ht="60" x14ac:dyDescent="0.25">
      <c r="A131" s="162" t="s">
        <v>178</v>
      </c>
      <c r="B131" s="130" t="s">
        <v>201</v>
      </c>
      <c r="C131" s="147"/>
      <c r="D131" s="145"/>
      <c r="E131" s="21">
        <v>2</v>
      </c>
      <c r="F131" s="21">
        <v>3</v>
      </c>
      <c r="G131" s="74">
        <f t="shared" si="45"/>
        <v>0</v>
      </c>
      <c r="H131" s="73">
        <f t="shared" si="46"/>
        <v>6</v>
      </c>
      <c r="I131" s="74">
        <f t="shared" si="43"/>
        <v>0</v>
      </c>
      <c r="J131" s="73">
        <f t="shared" si="44"/>
        <v>6</v>
      </c>
      <c r="K131" s="148">
        <f t="shared" si="39"/>
        <v>15</v>
      </c>
      <c r="L131" s="149">
        <f t="shared" si="73"/>
        <v>15</v>
      </c>
      <c r="M131" s="81">
        <f t="shared" si="47"/>
        <v>1</v>
      </c>
      <c r="N131" s="25"/>
      <c r="O131" s="15"/>
      <c r="P131" s="14"/>
      <c r="Q131" s="25"/>
      <c r="R131" s="30">
        <f t="shared" si="41"/>
        <v>3</v>
      </c>
      <c r="S131" s="31">
        <f t="shared" si="74"/>
        <v>9</v>
      </c>
      <c r="T131" s="104" t="s">
        <v>429</v>
      </c>
      <c r="U131" s="172" t="s">
        <v>487</v>
      </c>
      <c r="V131" s="109"/>
      <c r="W131" s="188">
        <v>43525</v>
      </c>
      <c r="X131" s="175" t="s">
        <v>500</v>
      </c>
      <c r="Y131" s="8"/>
      <c r="Z131" s="8"/>
      <c r="AA131" s="8"/>
    </row>
    <row r="132" spans="1:27" ht="44.45" customHeight="1" x14ac:dyDescent="0.25">
      <c r="A132" s="129" t="s">
        <v>179</v>
      </c>
      <c r="B132" s="130" t="s">
        <v>7</v>
      </c>
      <c r="C132" s="147"/>
      <c r="D132" s="145"/>
      <c r="E132" s="21">
        <v>2</v>
      </c>
      <c r="F132" s="21">
        <v>1</v>
      </c>
      <c r="G132" s="74">
        <f t="shared" si="45"/>
        <v>0</v>
      </c>
      <c r="H132" s="73">
        <f t="shared" si="46"/>
        <v>2</v>
      </c>
      <c r="I132" s="74">
        <f t="shared" si="43"/>
        <v>0</v>
      </c>
      <c r="J132" s="73">
        <f t="shared" si="44"/>
        <v>2</v>
      </c>
      <c r="K132" s="148">
        <f t="shared" si="39"/>
        <v>5</v>
      </c>
      <c r="L132" s="149">
        <f t="shared" si="73"/>
        <v>5</v>
      </c>
      <c r="M132" s="81">
        <f t="shared" si="47"/>
        <v>1</v>
      </c>
      <c r="N132" s="25"/>
      <c r="O132" s="15"/>
      <c r="P132" s="14"/>
      <c r="Q132" s="25"/>
      <c r="R132" s="30">
        <f t="shared" si="41"/>
        <v>3</v>
      </c>
      <c r="S132" s="31">
        <f t="shared" si="74"/>
        <v>3</v>
      </c>
      <c r="T132" s="104" t="s">
        <v>429</v>
      </c>
      <c r="U132" s="172" t="s">
        <v>487</v>
      </c>
      <c r="V132" s="109"/>
      <c r="W132" s="188">
        <v>43525</v>
      </c>
      <c r="X132" s="175" t="s">
        <v>500</v>
      </c>
      <c r="Y132" s="8"/>
      <c r="Z132" s="8"/>
      <c r="AA132" s="8"/>
    </row>
    <row r="133" spans="1:27" ht="60" x14ac:dyDescent="0.25">
      <c r="A133" s="129" t="s">
        <v>240</v>
      </c>
      <c r="B133" s="130" t="s">
        <v>8</v>
      </c>
      <c r="C133" s="147"/>
      <c r="D133" s="145"/>
      <c r="E133" s="21">
        <v>2</v>
      </c>
      <c r="F133" s="21">
        <v>2</v>
      </c>
      <c r="G133" s="74">
        <f t="shared" si="45"/>
        <v>0</v>
      </c>
      <c r="H133" s="73">
        <f t="shared" si="46"/>
        <v>4</v>
      </c>
      <c r="I133" s="74">
        <f t="shared" si="43"/>
        <v>0</v>
      </c>
      <c r="J133" s="73">
        <f t="shared" si="44"/>
        <v>4</v>
      </c>
      <c r="K133" s="148">
        <f t="shared" si="39"/>
        <v>10</v>
      </c>
      <c r="L133" s="149">
        <f t="shared" si="73"/>
        <v>10</v>
      </c>
      <c r="M133" s="81">
        <f t="shared" si="47"/>
        <v>1</v>
      </c>
      <c r="N133" s="25"/>
      <c r="O133" s="15"/>
      <c r="P133" s="14"/>
      <c r="Q133" s="25"/>
      <c r="R133" s="30">
        <f t="shared" si="41"/>
        <v>3</v>
      </c>
      <c r="S133" s="31">
        <f t="shared" si="74"/>
        <v>6</v>
      </c>
      <c r="T133" s="104" t="s">
        <v>429</v>
      </c>
      <c r="U133" s="172" t="s">
        <v>487</v>
      </c>
      <c r="V133" s="109"/>
      <c r="W133" s="174" t="s">
        <v>505</v>
      </c>
      <c r="X133" s="175" t="s">
        <v>500</v>
      </c>
      <c r="Y133" s="8"/>
      <c r="Z133" s="8"/>
      <c r="AA133" s="8"/>
    </row>
    <row r="134" spans="1:27" ht="60.75" thickBot="1" x14ac:dyDescent="0.3">
      <c r="A134" s="163" t="s">
        <v>261</v>
      </c>
      <c r="B134" s="164" t="s">
        <v>386</v>
      </c>
      <c r="C134" s="147"/>
      <c r="D134" s="145"/>
      <c r="E134" s="21">
        <v>2</v>
      </c>
      <c r="F134" s="21">
        <v>1</v>
      </c>
      <c r="G134" s="74">
        <f t="shared" si="45"/>
        <v>0</v>
      </c>
      <c r="H134" s="73">
        <f t="shared" si="46"/>
        <v>2</v>
      </c>
      <c r="I134" s="74">
        <f t="shared" si="43"/>
        <v>0</v>
      </c>
      <c r="J134" s="73">
        <f t="shared" si="44"/>
        <v>2</v>
      </c>
      <c r="K134" s="148">
        <f t="shared" si="39"/>
        <v>5</v>
      </c>
      <c r="L134" s="149">
        <f t="shared" si="73"/>
        <v>5</v>
      </c>
      <c r="M134" s="81">
        <f t="shared" si="47"/>
        <v>1</v>
      </c>
      <c r="N134" s="25"/>
      <c r="O134" s="15"/>
      <c r="P134" s="14"/>
      <c r="Q134" s="25"/>
      <c r="R134" s="30">
        <f t="shared" si="41"/>
        <v>3</v>
      </c>
      <c r="S134" s="31">
        <f t="shared" si="74"/>
        <v>3</v>
      </c>
      <c r="T134" s="104" t="s">
        <v>429</v>
      </c>
      <c r="U134" s="172" t="s">
        <v>487</v>
      </c>
      <c r="V134" s="109"/>
      <c r="W134" s="188">
        <v>43525</v>
      </c>
      <c r="X134" s="175" t="s">
        <v>500</v>
      </c>
      <c r="Y134" s="8"/>
      <c r="Z134" s="8"/>
      <c r="AA134" s="8"/>
    </row>
    <row r="135" spans="1:27" s="59" customFormat="1" ht="15.75" thickBot="1" x14ac:dyDescent="0.3">
      <c r="A135" s="54" t="s">
        <v>322</v>
      </c>
      <c r="B135" s="61"/>
      <c r="C135" s="34"/>
      <c r="D135" s="16">
        <f>SUM(D136:D145)</f>
        <v>0</v>
      </c>
      <c r="E135" s="22">
        <f>SUM(E136:E145)</f>
        <v>103</v>
      </c>
      <c r="F135" s="22" t="s">
        <v>251</v>
      </c>
      <c r="G135" s="72">
        <f t="shared" ref="G135:J135" si="76">SUM(G136:G145)</f>
        <v>0</v>
      </c>
      <c r="H135" s="72">
        <f t="shared" si="76"/>
        <v>205</v>
      </c>
      <c r="I135" s="72">
        <f t="shared" si="76"/>
        <v>0</v>
      </c>
      <c r="J135" s="72">
        <f t="shared" si="76"/>
        <v>205</v>
      </c>
      <c r="K135" s="72">
        <f>SUM(K136:K145)</f>
        <v>245</v>
      </c>
      <c r="L135" s="22">
        <f>SUM(L136:L145)</f>
        <v>220</v>
      </c>
      <c r="M135" s="81"/>
      <c r="N135" s="79">
        <f>G135/K135</f>
        <v>0</v>
      </c>
      <c r="O135" s="19">
        <f>G135/L135</f>
        <v>0</v>
      </c>
      <c r="P135" s="18">
        <f>H135/K135</f>
        <v>0.83673469387755106</v>
      </c>
      <c r="Q135" s="27">
        <f>J135/L135</f>
        <v>0.93181818181818177</v>
      </c>
      <c r="R135" s="60">
        <f>SUM(R136:R145)</f>
        <v>7</v>
      </c>
      <c r="S135" s="17">
        <f>SUM(S136:S145)</f>
        <v>15</v>
      </c>
      <c r="T135" s="97"/>
      <c r="U135" s="105"/>
      <c r="V135" s="106"/>
      <c r="W135" s="107"/>
      <c r="X135" s="105"/>
    </row>
    <row r="136" spans="1:27" ht="45" x14ac:dyDescent="0.25">
      <c r="A136" s="165" t="s">
        <v>180</v>
      </c>
      <c r="B136" s="166" t="s">
        <v>387</v>
      </c>
      <c r="C136" s="147"/>
      <c r="D136" s="145"/>
      <c r="E136" s="21">
        <v>5</v>
      </c>
      <c r="F136" s="21">
        <v>3</v>
      </c>
      <c r="G136" s="74">
        <f t="shared" ref="G136:G144" si="77">D136*$F136</f>
        <v>0</v>
      </c>
      <c r="H136" s="73">
        <f t="shared" ref="H136:H144" si="78">E136*$F136</f>
        <v>15</v>
      </c>
      <c r="I136" s="74">
        <f t="shared" ref="I136:I144" si="79">IF(C136="x","",G136)</f>
        <v>0</v>
      </c>
      <c r="J136" s="73">
        <f t="shared" ref="J136:J144" si="80">IF(C136="x","",H136)</f>
        <v>15</v>
      </c>
      <c r="K136" s="70">
        <f t="shared" ref="K136:K144" si="81">F136*5</f>
        <v>15</v>
      </c>
      <c r="L136" s="13">
        <f t="shared" ref="L136:L144" si="82">IF(C136="x",0,K136)</f>
        <v>15</v>
      </c>
      <c r="M136" s="81">
        <f t="shared" ref="M136:M144" si="83">IF(C136="x",1,(IF(E136="","",1)))</f>
        <v>1</v>
      </c>
      <c r="N136" s="25"/>
      <c r="O136" s="15"/>
      <c r="P136" s="14"/>
      <c r="Q136" s="25"/>
      <c r="R136" s="30">
        <f t="shared" ref="R136:R144" si="84">IF(C136="x","",5-E136)</f>
        <v>0</v>
      </c>
      <c r="S136" s="31">
        <f t="shared" ref="S136:S144" si="85">IF(C136="x","",L136-J136)</f>
        <v>0</v>
      </c>
      <c r="T136" s="97" t="s">
        <v>408</v>
      </c>
      <c r="U136" s="108"/>
      <c r="V136" s="109"/>
      <c r="W136" s="110"/>
      <c r="X136" s="108"/>
      <c r="Y136" s="8"/>
      <c r="Z136" s="8"/>
      <c r="AA136" s="8"/>
    </row>
    <row r="137" spans="1:27" ht="45" x14ac:dyDescent="0.25">
      <c r="A137" s="167" t="s">
        <v>182</v>
      </c>
      <c r="B137" s="168" t="s">
        <v>346</v>
      </c>
      <c r="C137" s="147"/>
      <c r="D137" s="145"/>
      <c r="E137" s="21">
        <v>2</v>
      </c>
      <c r="F137" s="21">
        <v>3</v>
      </c>
      <c r="G137" s="74">
        <f t="shared" si="77"/>
        <v>0</v>
      </c>
      <c r="H137" s="73">
        <f t="shared" si="78"/>
        <v>6</v>
      </c>
      <c r="I137" s="74">
        <f t="shared" si="79"/>
        <v>0</v>
      </c>
      <c r="J137" s="73">
        <f t="shared" si="80"/>
        <v>6</v>
      </c>
      <c r="K137" s="148">
        <f t="shared" si="81"/>
        <v>15</v>
      </c>
      <c r="L137" s="149">
        <f t="shared" si="82"/>
        <v>15</v>
      </c>
      <c r="M137" s="81">
        <f t="shared" si="83"/>
        <v>1</v>
      </c>
      <c r="N137" s="25"/>
      <c r="O137" s="15"/>
      <c r="P137" s="14"/>
      <c r="Q137" s="25"/>
      <c r="R137" s="30">
        <f t="shared" si="84"/>
        <v>3</v>
      </c>
      <c r="S137" s="31">
        <f t="shared" si="85"/>
        <v>9</v>
      </c>
      <c r="T137" s="104" t="s">
        <v>431</v>
      </c>
      <c r="U137" s="172" t="s">
        <v>488</v>
      </c>
      <c r="V137" s="109"/>
      <c r="W137" s="188">
        <v>43525</v>
      </c>
      <c r="X137" s="175" t="s">
        <v>500</v>
      </c>
      <c r="Y137" s="8"/>
      <c r="Z137" s="8"/>
      <c r="AA137" s="8"/>
    </row>
    <row r="138" spans="1:27" ht="15.75" x14ac:dyDescent="0.25">
      <c r="A138" s="167" t="s">
        <v>183</v>
      </c>
      <c r="B138" s="168" t="s">
        <v>347</v>
      </c>
      <c r="C138" s="147"/>
      <c r="D138" s="145"/>
      <c r="E138" s="21">
        <v>5</v>
      </c>
      <c r="F138" s="21">
        <v>3</v>
      </c>
      <c r="G138" s="74">
        <f t="shared" si="77"/>
        <v>0</v>
      </c>
      <c r="H138" s="73">
        <f t="shared" si="78"/>
        <v>15</v>
      </c>
      <c r="I138" s="74">
        <f t="shared" si="79"/>
        <v>0</v>
      </c>
      <c r="J138" s="73">
        <f t="shared" si="80"/>
        <v>15</v>
      </c>
      <c r="K138" s="148">
        <f t="shared" si="81"/>
        <v>15</v>
      </c>
      <c r="L138" s="149">
        <f t="shared" si="82"/>
        <v>15</v>
      </c>
      <c r="M138" s="81">
        <f t="shared" si="83"/>
        <v>1</v>
      </c>
      <c r="N138" s="25"/>
      <c r="O138" s="15"/>
      <c r="P138" s="14"/>
      <c r="Q138" s="25"/>
      <c r="R138" s="30">
        <f t="shared" si="84"/>
        <v>0</v>
      </c>
      <c r="S138" s="31">
        <f t="shared" si="85"/>
        <v>0</v>
      </c>
      <c r="T138" s="97" t="s">
        <v>408</v>
      </c>
      <c r="U138" s="111"/>
      <c r="V138" s="109"/>
      <c r="W138" s="110"/>
      <c r="X138" s="108"/>
      <c r="Y138" s="8"/>
      <c r="Z138" s="8"/>
      <c r="AA138" s="8"/>
    </row>
    <row r="139" spans="1:27" ht="15.75" x14ac:dyDescent="0.25">
      <c r="A139" s="167" t="s">
        <v>184</v>
      </c>
      <c r="B139" s="168" t="s">
        <v>353</v>
      </c>
      <c r="C139" s="147"/>
      <c r="D139" s="145"/>
      <c r="E139" s="21">
        <v>5</v>
      </c>
      <c r="F139" s="21">
        <v>1</v>
      </c>
      <c r="G139" s="74">
        <f t="shared" si="77"/>
        <v>0</v>
      </c>
      <c r="H139" s="73">
        <f t="shared" si="78"/>
        <v>5</v>
      </c>
      <c r="I139" s="74">
        <f t="shared" si="79"/>
        <v>0</v>
      </c>
      <c r="J139" s="73">
        <f t="shared" si="80"/>
        <v>5</v>
      </c>
      <c r="K139" s="148">
        <f t="shared" si="81"/>
        <v>5</v>
      </c>
      <c r="L139" s="149">
        <f t="shared" si="82"/>
        <v>5</v>
      </c>
      <c r="M139" s="81">
        <f t="shared" si="83"/>
        <v>1</v>
      </c>
      <c r="N139" s="25"/>
      <c r="O139" s="15"/>
      <c r="P139" s="14"/>
      <c r="Q139" s="25"/>
      <c r="R139" s="30">
        <f t="shared" si="84"/>
        <v>0</v>
      </c>
      <c r="S139" s="31">
        <f t="shared" si="85"/>
        <v>0</v>
      </c>
      <c r="T139" s="97" t="s">
        <v>408</v>
      </c>
      <c r="U139" s="108"/>
      <c r="V139" s="109"/>
      <c r="W139" s="110"/>
      <c r="X139" s="108"/>
      <c r="Y139" s="8"/>
      <c r="Z139" s="8"/>
      <c r="AA139" s="8"/>
    </row>
    <row r="140" spans="1:27" ht="45" x14ac:dyDescent="0.25">
      <c r="A140" s="167" t="s">
        <v>185</v>
      </c>
      <c r="B140" s="168" t="s">
        <v>348</v>
      </c>
      <c r="C140" s="147"/>
      <c r="D140" s="145"/>
      <c r="E140" s="21">
        <v>5</v>
      </c>
      <c r="F140" s="21">
        <v>2</v>
      </c>
      <c r="G140" s="74">
        <f t="shared" si="77"/>
        <v>0</v>
      </c>
      <c r="H140" s="73">
        <f t="shared" si="78"/>
        <v>10</v>
      </c>
      <c r="I140" s="74">
        <f t="shared" si="79"/>
        <v>0</v>
      </c>
      <c r="J140" s="73">
        <f t="shared" si="80"/>
        <v>10</v>
      </c>
      <c r="K140" s="148">
        <f t="shared" si="81"/>
        <v>10</v>
      </c>
      <c r="L140" s="149">
        <f t="shared" si="82"/>
        <v>10</v>
      </c>
      <c r="M140" s="81">
        <f t="shared" si="83"/>
        <v>1</v>
      </c>
      <c r="N140" s="25"/>
      <c r="O140" s="15"/>
      <c r="P140" s="14"/>
      <c r="Q140" s="25"/>
      <c r="R140" s="30">
        <f t="shared" si="84"/>
        <v>0</v>
      </c>
      <c r="S140" s="31">
        <f t="shared" si="85"/>
        <v>0</v>
      </c>
      <c r="T140" s="97" t="s">
        <v>408</v>
      </c>
      <c r="U140" s="108"/>
      <c r="V140" s="109"/>
      <c r="W140" s="110"/>
      <c r="X140" s="108"/>
      <c r="Y140" s="8"/>
      <c r="Z140" s="8"/>
      <c r="AA140" s="8"/>
    </row>
    <row r="141" spans="1:27" ht="60" x14ac:dyDescent="0.25">
      <c r="A141" s="167" t="s">
        <v>186</v>
      </c>
      <c r="B141" s="168" t="s">
        <v>349</v>
      </c>
      <c r="C141" s="147"/>
      <c r="D141" s="145"/>
      <c r="E141" s="21">
        <v>2</v>
      </c>
      <c r="F141" s="21">
        <v>1</v>
      </c>
      <c r="G141" s="74">
        <f t="shared" si="77"/>
        <v>0</v>
      </c>
      <c r="H141" s="73">
        <f t="shared" si="78"/>
        <v>2</v>
      </c>
      <c r="I141" s="74">
        <f t="shared" si="79"/>
        <v>0</v>
      </c>
      <c r="J141" s="73">
        <f t="shared" si="80"/>
        <v>2</v>
      </c>
      <c r="K141" s="148">
        <f t="shared" si="81"/>
        <v>5</v>
      </c>
      <c r="L141" s="149">
        <f t="shared" si="82"/>
        <v>5</v>
      </c>
      <c r="M141" s="81">
        <f t="shared" si="83"/>
        <v>1</v>
      </c>
      <c r="N141" s="25"/>
      <c r="O141" s="15"/>
      <c r="P141" s="14"/>
      <c r="Q141" s="25"/>
      <c r="R141" s="30">
        <f t="shared" si="84"/>
        <v>3</v>
      </c>
      <c r="S141" s="31">
        <f t="shared" si="85"/>
        <v>3</v>
      </c>
      <c r="T141" s="104" t="s">
        <v>433</v>
      </c>
      <c r="U141" s="172" t="s">
        <v>489</v>
      </c>
      <c r="V141" s="109"/>
      <c r="W141" s="188">
        <v>43525</v>
      </c>
      <c r="X141" s="175" t="s">
        <v>500</v>
      </c>
      <c r="Y141" s="8"/>
      <c r="Z141" s="8"/>
      <c r="AA141" s="8"/>
    </row>
    <row r="142" spans="1:27" ht="15.75" x14ac:dyDescent="0.25">
      <c r="A142" s="167" t="s">
        <v>187</v>
      </c>
      <c r="B142" s="130" t="s">
        <v>354</v>
      </c>
      <c r="C142" s="147"/>
      <c r="D142" s="145"/>
      <c r="E142" s="21">
        <v>5</v>
      </c>
      <c r="F142" s="21">
        <v>3</v>
      </c>
      <c r="G142" s="74">
        <f t="shared" ref="G142" si="86">D142*$F142</f>
        <v>0</v>
      </c>
      <c r="H142" s="73">
        <f t="shared" ref="H142" si="87">E142*$F142</f>
        <v>15</v>
      </c>
      <c r="I142" s="74">
        <f t="shared" ref="I142" si="88">IF(C142="x","",G142)</f>
        <v>0</v>
      </c>
      <c r="J142" s="73">
        <f t="shared" ref="J142" si="89">IF(C142="x","",H142)</f>
        <v>15</v>
      </c>
      <c r="K142" s="148">
        <f t="shared" ref="K142" si="90">F142*5</f>
        <v>15</v>
      </c>
      <c r="L142" s="149">
        <f t="shared" ref="L142" si="91">IF(C142="x",0,K142)</f>
        <v>15</v>
      </c>
      <c r="M142" s="81">
        <f t="shared" ref="M142" si="92">IF(C142="x",1,(IF(E142="","",1)))</f>
        <v>1</v>
      </c>
      <c r="N142" s="25"/>
      <c r="O142" s="15"/>
      <c r="P142" s="14"/>
      <c r="Q142" s="25"/>
      <c r="R142" s="30">
        <f t="shared" ref="R142" si="93">IF(C142="x","",5-E142)</f>
        <v>0</v>
      </c>
      <c r="S142" s="31">
        <f t="shared" si="85"/>
        <v>0</v>
      </c>
      <c r="T142" s="97" t="s">
        <v>408</v>
      </c>
      <c r="U142" s="108"/>
      <c r="V142" s="109"/>
      <c r="W142" s="110"/>
      <c r="X142" s="108"/>
      <c r="Y142" s="8"/>
      <c r="Z142" s="8"/>
      <c r="AA142" s="8"/>
    </row>
    <row r="143" spans="1:27" ht="30" x14ac:dyDescent="0.25">
      <c r="A143" s="167" t="s">
        <v>188</v>
      </c>
      <c r="B143" s="168" t="s">
        <v>350</v>
      </c>
      <c r="C143" s="147"/>
      <c r="D143" s="145"/>
      <c r="E143" s="21">
        <v>5</v>
      </c>
      <c r="F143" s="21">
        <v>3</v>
      </c>
      <c r="G143" s="74">
        <f t="shared" si="77"/>
        <v>0</v>
      </c>
      <c r="H143" s="73">
        <f t="shared" si="78"/>
        <v>15</v>
      </c>
      <c r="I143" s="74">
        <f t="shared" si="79"/>
        <v>0</v>
      </c>
      <c r="J143" s="73">
        <f t="shared" si="80"/>
        <v>15</v>
      </c>
      <c r="K143" s="148">
        <f t="shared" si="81"/>
        <v>15</v>
      </c>
      <c r="L143" s="149">
        <f t="shared" si="82"/>
        <v>15</v>
      </c>
      <c r="M143" s="81">
        <f t="shared" si="83"/>
        <v>1</v>
      </c>
      <c r="N143" s="25"/>
      <c r="O143" s="15"/>
      <c r="P143" s="14"/>
      <c r="Q143" s="25"/>
      <c r="R143" s="30">
        <f t="shared" si="84"/>
        <v>0</v>
      </c>
      <c r="S143" s="31">
        <f t="shared" si="85"/>
        <v>0</v>
      </c>
      <c r="T143" s="97" t="s">
        <v>408</v>
      </c>
      <c r="U143" s="108"/>
      <c r="V143" s="109"/>
      <c r="W143" s="110"/>
      <c r="X143" s="108"/>
      <c r="Y143" s="8"/>
      <c r="Z143" s="8"/>
      <c r="AA143" s="8"/>
    </row>
    <row r="144" spans="1:27" ht="30.75" thickBot="1" x14ac:dyDescent="0.3">
      <c r="A144" s="169" t="s">
        <v>352</v>
      </c>
      <c r="B144" s="170" t="s">
        <v>351</v>
      </c>
      <c r="C144" s="147"/>
      <c r="D144" s="145"/>
      <c r="E144" s="21">
        <v>5</v>
      </c>
      <c r="F144" s="21">
        <v>1</v>
      </c>
      <c r="G144" s="74">
        <f t="shared" si="77"/>
        <v>0</v>
      </c>
      <c r="H144" s="73">
        <f t="shared" si="78"/>
        <v>5</v>
      </c>
      <c r="I144" s="74">
        <f t="shared" si="79"/>
        <v>0</v>
      </c>
      <c r="J144" s="73">
        <f t="shared" si="80"/>
        <v>5</v>
      </c>
      <c r="K144" s="148">
        <f t="shared" si="81"/>
        <v>5</v>
      </c>
      <c r="L144" s="149">
        <f t="shared" si="82"/>
        <v>5</v>
      </c>
      <c r="M144" s="81">
        <f t="shared" si="83"/>
        <v>1</v>
      </c>
      <c r="N144" s="25"/>
      <c r="O144" s="15"/>
      <c r="P144" s="14"/>
      <c r="Q144" s="25"/>
      <c r="R144" s="30">
        <f t="shared" si="84"/>
        <v>0</v>
      </c>
      <c r="S144" s="31">
        <f t="shared" si="85"/>
        <v>0</v>
      </c>
      <c r="T144" s="97" t="s">
        <v>408</v>
      </c>
      <c r="U144" s="108"/>
      <c r="V144" s="109"/>
      <c r="W144" s="110"/>
      <c r="X144" s="108"/>
      <c r="Y144" s="8"/>
      <c r="Z144" s="8"/>
      <c r="AA144" s="8"/>
    </row>
    <row r="145" spans="1:27" s="59" customFormat="1" ht="15.75" thickBot="1" x14ac:dyDescent="0.3">
      <c r="A145" s="62" t="s">
        <v>323</v>
      </c>
      <c r="B145" s="63"/>
      <c r="C145" s="34"/>
      <c r="D145" s="16">
        <f>SUM(D146:D161)</f>
        <v>0</v>
      </c>
      <c r="E145" s="22">
        <f>SUM(E146:E161)</f>
        <v>64</v>
      </c>
      <c r="F145" s="22" t="s">
        <v>251</v>
      </c>
      <c r="G145" s="72">
        <f t="shared" ref="G145:J145" si="94">SUM(G146:G161)</f>
        <v>0</v>
      </c>
      <c r="H145" s="72">
        <f t="shared" si="94"/>
        <v>117</v>
      </c>
      <c r="I145" s="72">
        <f t="shared" si="94"/>
        <v>0</v>
      </c>
      <c r="J145" s="72">
        <f t="shared" si="94"/>
        <v>117</v>
      </c>
      <c r="K145" s="72">
        <f>SUM(K146:K161)</f>
        <v>145</v>
      </c>
      <c r="L145" s="22">
        <f>SUM(L146:L161)</f>
        <v>120</v>
      </c>
      <c r="M145" s="81"/>
      <c r="N145" s="79">
        <f>G145/K145</f>
        <v>0</v>
      </c>
      <c r="O145" s="19">
        <f>G145/L145</f>
        <v>0</v>
      </c>
      <c r="P145" s="18">
        <f>H145/K145</f>
        <v>0.80689655172413788</v>
      </c>
      <c r="Q145" s="27">
        <f>J145/L145</f>
        <v>0.97499999999999998</v>
      </c>
      <c r="R145" s="60">
        <f>SUM(R146:R161)</f>
        <v>1</v>
      </c>
      <c r="S145" s="17">
        <f>SUM(S146:S161)</f>
        <v>3</v>
      </c>
      <c r="T145" s="97"/>
      <c r="U145" s="105"/>
      <c r="V145" s="106"/>
      <c r="W145" s="107"/>
      <c r="X145" s="105"/>
    </row>
    <row r="146" spans="1:27" ht="46.5" customHeight="1" x14ac:dyDescent="0.25">
      <c r="A146" s="129" t="s">
        <v>181</v>
      </c>
      <c r="B146" s="146" t="s">
        <v>263</v>
      </c>
      <c r="C146" s="147"/>
      <c r="D146" s="145"/>
      <c r="E146" s="21">
        <v>4</v>
      </c>
      <c r="F146" s="21">
        <v>3</v>
      </c>
      <c r="G146" s="74">
        <f t="shared" si="45"/>
        <v>0</v>
      </c>
      <c r="H146" s="73">
        <f t="shared" si="46"/>
        <v>12</v>
      </c>
      <c r="I146" s="74">
        <f t="shared" si="43"/>
        <v>0</v>
      </c>
      <c r="J146" s="73">
        <f t="shared" si="44"/>
        <v>12</v>
      </c>
      <c r="K146" s="70">
        <f t="shared" si="39"/>
        <v>15</v>
      </c>
      <c r="L146" s="13">
        <f t="shared" ref="L146:L161" si="95">IF(C146="x",0,K146)</f>
        <v>15</v>
      </c>
      <c r="M146" s="81">
        <f t="shared" si="47"/>
        <v>1</v>
      </c>
      <c r="N146" s="25"/>
      <c r="O146" s="15"/>
      <c r="P146" s="14"/>
      <c r="Q146" s="25"/>
      <c r="R146" s="30">
        <f t="shared" si="41"/>
        <v>1</v>
      </c>
      <c r="S146" s="31">
        <f t="shared" ref="S146:S161" si="96">IF(C146="x","",L146-J146)</f>
        <v>3</v>
      </c>
      <c r="T146" s="104" t="s">
        <v>460</v>
      </c>
      <c r="U146" s="108"/>
      <c r="V146" s="109"/>
      <c r="W146" s="110"/>
      <c r="X146" s="108"/>
      <c r="Y146" s="8"/>
      <c r="Z146" s="8"/>
      <c r="AA146" s="8"/>
    </row>
    <row r="147" spans="1:27" ht="34.15" customHeight="1" x14ac:dyDescent="0.25">
      <c r="A147" s="129" t="s">
        <v>189</v>
      </c>
      <c r="B147" s="146" t="s">
        <v>264</v>
      </c>
      <c r="C147" s="147"/>
      <c r="D147" s="145"/>
      <c r="E147" s="21">
        <v>5</v>
      </c>
      <c r="F147" s="21">
        <v>2</v>
      </c>
      <c r="G147" s="74">
        <f t="shared" si="45"/>
        <v>0</v>
      </c>
      <c r="H147" s="73">
        <f t="shared" si="46"/>
        <v>10</v>
      </c>
      <c r="I147" s="74">
        <f t="shared" si="43"/>
        <v>0</v>
      </c>
      <c r="J147" s="73">
        <f t="shared" si="44"/>
        <v>10</v>
      </c>
      <c r="K147" s="148">
        <f t="shared" si="39"/>
        <v>10</v>
      </c>
      <c r="L147" s="149">
        <f t="shared" si="95"/>
        <v>10</v>
      </c>
      <c r="M147" s="81">
        <f t="shared" si="47"/>
        <v>1</v>
      </c>
      <c r="N147" s="25"/>
      <c r="O147" s="15"/>
      <c r="P147" s="14"/>
      <c r="Q147" s="25"/>
      <c r="R147" s="30">
        <f t="shared" si="41"/>
        <v>0</v>
      </c>
      <c r="S147" s="31">
        <f t="shared" si="96"/>
        <v>0</v>
      </c>
      <c r="T147" s="97" t="s">
        <v>408</v>
      </c>
      <c r="U147" s="108"/>
      <c r="V147" s="109"/>
      <c r="W147" s="110"/>
      <c r="X147" s="108"/>
      <c r="Y147" s="8"/>
      <c r="Z147" s="8"/>
      <c r="AA147" s="8"/>
    </row>
    <row r="148" spans="1:27" ht="30" x14ac:dyDescent="0.25">
      <c r="A148" s="129" t="s">
        <v>190</v>
      </c>
      <c r="B148" s="146" t="s">
        <v>265</v>
      </c>
      <c r="C148" s="147"/>
      <c r="D148" s="145"/>
      <c r="E148" s="21">
        <v>5</v>
      </c>
      <c r="F148" s="21">
        <v>3</v>
      </c>
      <c r="G148" s="74">
        <f t="shared" si="45"/>
        <v>0</v>
      </c>
      <c r="H148" s="73">
        <f t="shared" si="46"/>
        <v>15</v>
      </c>
      <c r="I148" s="74">
        <f t="shared" ref="I148:I183" si="97">IF(C148="x","",G148)</f>
        <v>0</v>
      </c>
      <c r="J148" s="73">
        <f t="shared" ref="J148:J183" si="98">IF(C148="x","",H148)</f>
        <v>15</v>
      </c>
      <c r="K148" s="148">
        <f t="shared" ref="K148:K183" si="99">F148*5</f>
        <v>15</v>
      </c>
      <c r="L148" s="149">
        <f t="shared" si="95"/>
        <v>15</v>
      </c>
      <c r="M148" s="81">
        <f t="shared" si="47"/>
        <v>1</v>
      </c>
      <c r="N148" s="25"/>
      <c r="O148" s="15"/>
      <c r="P148" s="14"/>
      <c r="Q148" s="25"/>
      <c r="R148" s="30">
        <f t="shared" ref="R148:R183" si="100">IF(C148="x","",5-E148)</f>
        <v>0</v>
      </c>
      <c r="S148" s="31">
        <f t="shared" si="96"/>
        <v>0</v>
      </c>
      <c r="T148" s="97" t="s">
        <v>408</v>
      </c>
      <c r="U148" s="108"/>
      <c r="V148" s="109"/>
      <c r="W148" s="110"/>
      <c r="X148" s="108"/>
      <c r="Y148" s="8"/>
      <c r="Z148" s="8"/>
      <c r="AA148" s="8"/>
    </row>
    <row r="149" spans="1:27" ht="31.5" customHeight="1" x14ac:dyDescent="0.25">
      <c r="A149" s="129" t="s">
        <v>191</v>
      </c>
      <c r="B149" s="146" t="s">
        <v>266</v>
      </c>
      <c r="C149" s="147"/>
      <c r="D149" s="145"/>
      <c r="E149" s="21">
        <v>5</v>
      </c>
      <c r="F149" s="21">
        <v>3</v>
      </c>
      <c r="G149" s="74">
        <f t="shared" si="45"/>
        <v>0</v>
      </c>
      <c r="H149" s="73">
        <f t="shared" si="46"/>
        <v>15</v>
      </c>
      <c r="I149" s="74">
        <f t="shared" si="97"/>
        <v>0</v>
      </c>
      <c r="J149" s="73">
        <f t="shared" si="98"/>
        <v>15</v>
      </c>
      <c r="K149" s="148">
        <f t="shared" si="99"/>
        <v>15</v>
      </c>
      <c r="L149" s="149">
        <f t="shared" si="95"/>
        <v>15</v>
      </c>
      <c r="M149" s="81">
        <f t="shared" si="47"/>
        <v>1</v>
      </c>
      <c r="N149" s="25"/>
      <c r="O149" s="15"/>
      <c r="P149" s="14"/>
      <c r="Q149" s="25"/>
      <c r="R149" s="30">
        <f t="shared" si="100"/>
        <v>0</v>
      </c>
      <c r="S149" s="31">
        <f t="shared" si="96"/>
        <v>0</v>
      </c>
      <c r="T149" s="104" t="s">
        <v>411</v>
      </c>
      <c r="U149" s="108"/>
      <c r="V149" s="109"/>
      <c r="W149" s="110"/>
      <c r="X149" s="108"/>
      <c r="Y149" s="8"/>
      <c r="Z149" s="8"/>
      <c r="AA149" s="8"/>
    </row>
    <row r="150" spans="1:27" ht="30" x14ac:dyDescent="0.25">
      <c r="A150" s="129" t="s">
        <v>192</v>
      </c>
      <c r="B150" s="146" t="s">
        <v>267</v>
      </c>
      <c r="C150" s="147" t="s">
        <v>409</v>
      </c>
      <c r="D150" s="145"/>
      <c r="E150" s="21"/>
      <c r="F150" s="21">
        <v>3</v>
      </c>
      <c r="G150" s="74">
        <f t="shared" ref="G150:G183" si="101">D150*$F150</f>
        <v>0</v>
      </c>
      <c r="H150" s="73">
        <f t="shared" ref="H150:H183" si="102">E150*$F150</f>
        <v>0</v>
      </c>
      <c r="I150" s="74" t="str">
        <f t="shared" si="97"/>
        <v/>
      </c>
      <c r="J150" s="73" t="str">
        <f t="shared" si="98"/>
        <v/>
      </c>
      <c r="K150" s="148">
        <f t="shared" si="99"/>
        <v>15</v>
      </c>
      <c r="L150" s="149">
        <f t="shared" si="95"/>
        <v>0</v>
      </c>
      <c r="M150" s="81">
        <f t="shared" ref="M150:M183" si="103">IF(C150="x",1,(IF(E150="","",1)))</f>
        <v>1</v>
      </c>
      <c r="N150" s="25"/>
      <c r="O150" s="15"/>
      <c r="P150" s="14"/>
      <c r="Q150" s="25"/>
      <c r="R150" s="30" t="str">
        <f t="shared" si="100"/>
        <v/>
      </c>
      <c r="S150" s="31" t="str">
        <f t="shared" si="96"/>
        <v/>
      </c>
      <c r="T150" s="97"/>
      <c r="U150" s="108"/>
      <c r="V150" s="109"/>
      <c r="W150" s="110"/>
      <c r="X150" s="108"/>
      <c r="Y150" s="8"/>
      <c r="Z150" s="8"/>
      <c r="AA150" s="8"/>
    </row>
    <row r="151" spans="1:27" ht="33.4" customHeight="1" x14ac:dyDescent="0.25">
      <c r="A151" s="129" t="s">
        <v>193</v>
      </c>
      <c r="B151" s="146" t="s">
        <v>268</v>
      </c>
      <c r="C151" s="147"/>
      <c r="D151" s="145"/>
      <c r="E151" s="21">
        <v>5</v>
      </c>
      <c r="F151" s="21">
        <v>3</v>
      </c>
      <c r="G151" s="74">
        <f t="shared" si="101"/>
        <v>0</v>
      </c>
      <c r="H151" s="73">
        <f t="shared" si="102"/>
        <v>15</v>
      </c>
      <c r="I151" s="74">
        <f t="shared" si="97"/>
        <v>0</v>
      </c>
      <c r="J151" s="73">
        <f t="shared" si="98"/>
        <v>15</v>
      </c>
      <c r="K151" s="148">
        <f t="shared" si="99"/>
        <v>15</v>
      </c>
      <c r="L151" s="149">
        <f t="shared" si="95"/>
        <v>15</v>
      </c>
      <c r="M151" s="81">
        <f t="shared" si="103"/>
        <v>1</v>
      </c>
      <c r="N151" s="25"/>
      <c r="O151" s="15"/>
      <c r="P151" s="14"/>
      <c r="Q151" s="25"/>
      <c r="R151" s="30">
        <f t="shared" si="100"/>
        <v>0</v>
      </c>
      <c r="S151" s="31">
        <f t="shared" si="96"/>
        <v>0</v>
      </c>
      <c r="T151" s="97" t="s">
        <v>408</v>
      </c>
      <c r="U151" s="108"/>
      <c r="V151" s="109"/>
      <c r="W151" s="110"/>
      <c r="X151" s="108"/>
      <c r="Y151" s="8"/>
      <c r="Z151" s="8"/>
      <c r="AA151" s="8"/>
    </row>
    <row r="152" spans="1:27" ht="30" x14ac:dyDescent="0.25">
      <c r="A152" s="129" t="s">
        <v>194</v>
      </c>
      <c r="B152" s="146" t="s">
        <v>269</v>
      </c>
      <c r="C152" s="147"/>
      <c r="D152" s="145"/>
      <c r="E152" s="21">
        <v>5</v>
      </c>
      <c r="F152" s="21">
        <v>3</v>
      </c>
      <c r="G152" s="74">
        <f t="shared" si="101"/>
        <v>0</v>
      </c>
      <c r="H152" s="73">
        <f t="shared" si="102"/>
        <v>15</v>
      </c>
      <c r="I152" s="74">
        <f t="shared" si="97"/>
        <v>0</v>
      </c>
      <c r="J152" s="73">
        <f t="shared" si="98"/>
        <v>15</v>
      </c>
      <c r="K152" s="148">
        <f t="shared" si="99"/>
        <v>15</v>
      </c>
      <c r="L152" s="149">
        <f t="shared" si="95"/>
        <v>15</v>
      </c>
      <c r="M152" s="81">
        <f t="shared" si="103"/>
        <v>1</v>
      </c>
      <c r="N152" s="25"/>
      <c r="O152" s="15"/>
      <c r="P152" s="14"/>
      <c r="Q152" s="25"/>
      <c r="R152" s="30">
        <f t="shared" si="100"/>
        <v>0</v>
      </c>
      <c r="S152" s="31">
        <f t="shared" si="96"/>
        <v>0</v>
      </c>
      <c r="T152" s="97" t="s">
        <v>408</v>
      </c>
      <c r="U152" s="108"/>
      <c r="V152" s="109"/>
      <c r="W152" s="110"/>
      <c r="X152" s="108"/>
      <c r="Y152" s="8"/>
      <c r="Z152" s="8"/>
      <c r="AA152" s="8"/>
    </row>
    <row r="153" spans="1:27" ht="22.5" customHeight="1" x14ac:dyDescent="0.25">
      <c r="A153" s="129" t="s">
        <v>195</v>
      </c>
      <c r="B153" s="146" t="s">
        <v>16</v>
      </c>
      <c r="C153" s="147"/>
      <c r="D153" s="145"/>
      <c r="E153" s="21">
        <v>5</v>
      </c>
      <c r="F153" s="21">
        <v>1</v>
      </c>
      <c r="G153" s="74">
        <f t="shared" si="101"/>
        <v>0</v>
      </c>
      <c r="H153" s="73">
        <f t="shared" si="102"/>
        <v>5</v>
      </c>
      <c r="I153" s="74">
        <f t="shared" si="97"/>
        <v>0</v>
      </c>
      <c r="J153" s="73">
        <f t="shared" si="98"/>
        <v>5</v>
      </c>
      <c r="K153" s="148">
        <f t="shared" si="99"/>
        <v>5</v>
      </c>
      <c r="L153" s="149">
        <f t="shared" si="95"/>
        <v>5</v>
      </c>
      <c r="M153" s="81">
        <f t="shared" si="103"/>
        <v>1</v>
      </c>
      <c r="N153" s="25"/>
      <c r="O153" s="15"/>
      <c r="P153" s="14"/>
      <c r="Q153" s="25"/>
      <c r="R153" s="30">
        <f t="shared" si="100"/>
        <v>0</v>
      </c>
      <c r="S153" s="31">
        <f t="shared" si="96"/>
        <v>0</v>
      </c>
      <c r="T153" s="97" t="s">
        <v>408</v>
      </c>
      <c r="U153" s="108"/>
      <c r="V153" s="109"/>
      <c r="W153" s="110"/>
      <c r="X153" s="108"/>
      <c r="Y153" s="8"/>
      <c r="Z153" s="8"/>
      <c r="AA153" s="8"/>
    </row>
    <row r="154" spans="1:27" ht="30" x14ac:dyDescent="0.25">
      <c r="A154" s="129" t="s">
        <v>241</v>
      </c>
      <c r="B154" s="146" t="s">
        <v>17</v>
      </c>
      <c r="C154" s="147"/>
      <c r="D154" s="145"/>
      <c r="E154" s="21">
        <v>5</v>
      </c>
      <c r="F154" s="21">
        <v>1</v>
      </c>
      <c r="G154" s="74">
        <f t="shared" si="101"/>
        <v>0</v>
      </c>
      <c r="H154" s="73">
        <f t="shared" si="102"/>
        <v>5</v>
      </c>
      <c r="I154" s="74">
        <f t="shared" si="97"/>
        <v>0</v>
      </c>
      <c r="J154" s="73">
        <f t="shared" si="98"/>
        <v>5</v>
      </c>
      <c r="K154" s="148">
        <f t="shared" si="99"/>
        <v>5</v>
      </c>
      <c r="L154" s="149">
        <f t="shared" si="95"/>
        <v>5</v>
      </c>
      <c r="M154" s="81">
        <f t="shared" si="103"/>
        <v>1</v>
      </c>
      <c r="N154" s="25"/>
      <c r="O154" s="15"/>
      <c r="P154" s="14"/>
      <c r="Q154" s="25"/>
      <c r="R154" s="30">
        <f t="shared" si="100"/>
        <v>0</v>
      </c>
      <c r="S154" s="31">
        <f t="shared" si="96"/>
        <v>0</v>
      </c>
      <c r="T154" s="97" t="s">
        <v>408</v>
      </c>
      <c r="U154" s="108"/>
      <c r="V154" s="109"/>
      <c r="W154" s="110"/>
      <c r="X154" s="108"/>
      <c r="Y154" s="8"/>
      <c r="Z154" s="8"/>
      <c r="AA154" s="8"/>
    </row>
    <row r="155" spans="1:27" ht="30" x14ac:dyDescent="0.25">
      <c r="A155" s="129" t="s">
        <v>302</v>
      </c>
      <c r="B155" s="146" t="s">
        <v>18</v>
      </c>
      <c r="C155" s="147"/>
      <c r="D155" s="145"/>
      <c r="E155" s="21">
        <v>5</v>
      </c>
      <c r="F155" s="21">
        <v>1</v>
      </c>
      <c r="G155" s="74">
        <f t="shared" si="101"/>
        <v>0</v>
      </c>
      <c r="H155" s="73">
        <f t="shared" si="102"/>
        <v>5</v>
      </c>
      <c r="I155" s="74">
        <f t="shared" si="97"/>
        <v>0</v>
      </c>
      <c r="J155" s="73">
        <f t="shared" si="98"/>
        <v>5</v>
      </c>
      <c r="K155" s="148">
        <f t="shared" si="99"/>
        <v>5</v>
      </c>
      <c r="L155" s="149">
        <f t="shared" si="95"/>
        <v>5</v>
      </c>
      <c r="M155" s="81">
        <f t="shared" si="103"/>
        <v>1</v>
      </c>
      <c r="N155" s="25"/>
      <c r="O155" s="15"/>
      <c r="P155" s="14"/>
      <c r="Q155" s="25"/>
      <c r="R155" s="30">
        <f t="shared" si="100"/>
        <v>0</v>
      </c>
      <c r="S155" s="31">
        <f t="shared" si="96"/>
        <v>0</v>
      </c>
      <c r="T155" s="97" t="s">
        <v>408</v>
      </c>
      <c r="U155" s="108"/>
      <c r="V155" s="109"/>
      <c r="W155" s="110"/>
      <c r="X155" s="108"/>
      <c r="Y155" s="8"/>
      <c r="Z155" s="8"/>
      <c r="AA155" s="8"/>
    </row>
    <row r="156" spans="1:27" ht="30" x14ac:dyDescent="0.25">
      <c r="A156" s="129" t="s">
        <v>328</v>
      </c>
      <c r="B156" s="146" t="s">
        <v>19</v>
      </c>
      <c r="C156" s="147"/>
      <c r="D156" s="145"/>
      <c r="E156" s="21">
        <v>5</v>
      </c>
      <c r="F156" s="21">
        <v>1</v>
      </c>
      <c r="G156" s="74">
        <f t="shared" si="101"/>
        <v>0</v>
      </c>
      <c r="H156" s="73">
        <f t="shared" si="102"/>
        <v>5</v>
      </c>
      <c r="I156" s="74">
        <f t="shared" si="97"/>
        <v>0</v>
      </c>
      <c r="J156" s="73">
        <f t="shared" si="98"/>
        <v>5</v>
      </c>
      <c r="K156" s="148">
        <f t="shared" si="99"/>
        <v>5</v>
      </c>
      <c r="L156" s="149">
        <f t="shared" si="95"/>
        <v>5</v>
      </c>
      <c r="M156" s="81">
        <f t="shared" si="103"/>
        <v>1</v>
      </c>
      <c r="N156" s="25"/>
      <c r="O156" s="15"/>
      <c r="P156" s="14"/>
      <c r="Q156" s="25"/>
      <c r="R156" s="30">
        <f t="shared" si="100"/>
        <v>0</v>
      </c>
      <c r="S156" s="31">
        <f t="shared" si="96"/>
        <v>0</v>
      </c>
      <c r="T156" s="97" t="s">
        <v>408</v>
      </c>
      <c r="U156" s="108"/>
      <c r="V156" s="109"/>
      <c r="W156" s="110"/>
      <c r="X156" s="108"/>
      <c r="Y156" s="8"/>
      <c r="Z156" s="8"/>
      <c r="AA156" s="8"/>
    </row>
    <row r="157" spans="1:27" ht="30" x14ac:dyDescent="0.25">
      <c r="A157" s="129" t="s">
        <v>329</v>
      </c>
      <c r="B157" s="146" t="s">
        <v>20</v>
      </c>
      <c r="C157" s="147" t="s">
        <v>409</v>
      </c>
      <c r="D157" s="145"/>
      <c r="E157" s="21"/>
      <c r="F157" s="21">
        <v>1</v>
      </c>
      <c r="G157" s="74">
        <f t="shared" si="101"/>
        <v>0</v>
      </c>
      <c r="H157" s="73">
        <f t="shared" si="102"/>
        <v>0</v>
      </c>
      <c r="I157" s="74" t="str">
        <f t="shared" si="97"/>
        <v/>
      </c>
      <c r="J157" s="73" t="str">
        <f t="shared" si="98"/>
        <v/>
      </c>
      <c r="K157" s="148">
        <f t="shared" si="99"/>
        <v>5</v>
      </c>
      <c r="L157" s="149">
        <f t="shared" si="95"/>
        <v>0</v>
      </c>
      <c r="M157" s="81">
        <f t="shared" si="103"/>
        <v>1</v>
      </c>
      <c r="N157" s="25"/>
      <c r="O157" s="15"/>
      <c r="P157" s="14"/>
      <c r="Q157" s="25"/>
      <c r="R157" s="30" t="str">
        <f t="shared" si="100"/>
        <v/>
      </c>
      <c r="S157" s="31" t="str">
        <f t="shared" si="96"/>
        <v/>
      </c>
      <c r="T157" s="97"/>
      <c r="U157" s="108"/>
      <c r="V157" s="109"/>
      <c r="W157" s="110"/>
      <c r="X157" s="108"/>
      <c r="Y157" s="8"/>
      <c r="Z157" s="8"/>
      <c r="AA157" s="8"/>
    </row>
    <row r="158" spans="1:27" ht="30" x14ac:dyDescent="0.25">
      <c r="A158" s="129" t="s">
        <v>324</v>
      </c>
      <c r="B158" s="146" t="s">
        <v>21</v>
      </c>
      <c r="C158" s="147"/>
      <c r="D158" s="145"/>
      <c r="E158" s="21">
        <v>5</v>
      </c>
      <c r="F158" s="21">
        <v>1</v>
      </c>
      <c r="G158" s="74">
        <f t="shared" si="101"/>
        <v>0</v>
      </c>
      <c r="H158" s="73">
        <f t="shared" si="102"/>
        <v>5</v>
      </c>
      <c r="I158" s="74">
        <f t="shared" si="97"/>
        <v>0</v>
      </c>
      <c r="J158" s="73">
        <f t="shared" si="98"/>
        <v>5</v>
      </c>
      <c r="K158" s="148">
        <f t="shared" si="99"/>
        <v>5</v>
      </c>
      <c r="L158" s="149">
        <f t="shared" si="95"/>
        <v>5</v>
      </c>
      <c r="M158" s="81">
        <f t="shared" si="103"/>
        <v>1</v>
      </c>
      <c r="N158" s="25"/>
      <c r="O158" s="15"/>
      <c r="P158" s="14"/>
      <c r="Q158" s="25"/>
      <c r="R158" s="30">
        <f t="shared" si="100"/>
        <v>0</v>
      </c>
      <c r="S158" s="31">
        <f t="shared" si="96"/>
        <v>0</v>
      </c>
      <c r="T158" s="97" t="s">
        <v>408</v>
      </c>
      <c r="U158" s="108"/>
      <c r="V158" s="109"/>
      <c r="W158" s="110"/>
      <c r="X158" s="108"/>
      <c r="Y158" s="8"/>
      <c r="Z158" s="8"/>
      <c r="AA158" s="8"/>
    </row>
    <row r="159" spans="1:27" ht="30" x14ac:dyDescent="0.25">
      <c r="A159" s="129" t="s">
        <v>325</v>
      </c>
      <c r="B159" s="146" t="s">
        <v>22</v>
      </c>
      <c r="C159" s="147"/>
      <c r="D159" s="145"/>
      <c r="E159" s="21">
        <v>5</v>
      </c>
      <c r="F159" s="21">
        <v>1</v>
      </c>
      <c r="G159" s="74">
        <f t="shared" si="101"/>
        <v>0</v>
      </c>
      <c r="H159" s="73">
        <f t="shared" si="102"/>
        <v>5</v>
      </c>
      <c r="I159" s="74">
        <f t="shared" si="97"/>
        <v>0</v>
      </c>
      <c r="J159" s="73">
        <f t="shared" si="98"/>
        <v>5</v>
      </c>
      <c r="K159" s="148">
        <f t="shared" si="99"/>
        <v>5</v>
      </c>
      <c r="L159" s="149">
        <f t="shared" si="95"/>
        <v>5</v>
      </c>
      <c r="M159" s="81">
        <f t="shared" si="103"/>
        <v>1</v>
      </c>
      <c r="N159" s="25"/>
      <c r="O159" s="15"/>
      <c r="P159" s="14"/>
      <c r="Q159" s="25"/>
      <c r="R159" s="30">
        <f t="shared" si="100"/>
        <v>0</v>
      </c>
      <c r="S159" s="31">
        <f t="shared" si="96"/>
        <v>0</v>
      </c>
      <c r="T159" s="97" t="s">
        <v>408</v>
      </c>
      <c r="U159" s="108"/>
      <c r="V159" s="109"/>
      <c r="W159" s="110"/>
      <c r="X159" s="108"/>
      <c r="Y159" s="8"/>
      <c r="Z159" s="8"/>
      <c r="AA159" s="8"/>
    </row>
    <row r="160" spans="1:27" ht="15.75" x14ac:dyDescent="0.25">
      <c r="A160" s="129" t="s">
        <v>326</v>
      </c>
      <c r="B160" s="146" t="s">
        <v>25</v>
      </c>
      <c r="C160" s="147"/>
      <c r="D160" s="145"/>
      <c r="E160" s="21">
        <v>5</v>
      </c>
      <c r="F160" s="21">
        <v>1</v>
      </c>
      <c r="G160" s="74">
        <f t="shared" si="101"/>
        <v>0</v>
      </c>
      <c r="H160" s="73">
        <f t="shared" si="102"/>
        <v>5</v>
      </c>
      <c r="I160" s="74">
        <f t="shared" si="97"/>
        <v>0</v>
      </c>
      <c r="J160" s="73">
        <f t="shared" si="98"/>
        <v>5</v>
      </c>
      <c r="K160" s="148">
        <f t="shared" si="99"/>
        <v>5</v>
      </c>
      <c r="L160" s="149">
        <f t="shared" si="95"/>
        <v>5</v>
      </c>
      <c r="M160" s="81">
        <f t="shared" si="103"/>
        <v>1</v>
      </c>
      <c r="N160" s="25"/>
      <c r="O160" s="15"/>
      <c r="P160" s="14"/>
      <c r="Q160" s="25"/>
      <c r="R160" s="30">
        <f t="shared" si="100"/>
        <v>0</v>
      </c>
      <c r="S160" s="31">
        <f t="shared" si="96"/>
        <v>0</v>
      </c>
      <c r="T160" s="97" t="s">
        <v>408</v>
      </c>
      <c r="U160" s="108"/>
      <c r="V160" s="109"/>
      <c r="W160" s="110"/>
      <c r="X160" s="108"/>
      <c r="Y160" s="8"/>
      <c r="Z160" s="8"/>
      <c r="AA160" s="8"/>
    </row>
    <row r="161" spans="1:27" ht="16.5" thickBot="1" x14ac:dyDescent="0.3">
      <c r="A161" s="129" t="s">
        <v>327</v>
      </c>
      <c r="B161" s="146" t="s">
        <v>388</v>
      </c>
      <c r="C161" s="147" t="s">
        <v>409</v>
      </c>
      <c r="D161" s="145"/>
      <c r="E161" s="21"/>
      <c r="F161" s="21">
        <v>1</v>
      </c>
      <c r="G161" s="74">
        <f t="shared" si="101"/>
        <v>0</v>
      </c>
      <c r="H161" s="73">
        <f t="shared" si="102"/>
        <v>0</v>
      </c>
      <c r="I161" s="74" t="str">
        <f t="shared" si="97"/>
        <v/>
      </c>
      <c r="J161" s="73" t="str">
        <f t="shared" si="98"/>
        <v/>
      </c>
      <c r="K161" s="148">
        <f t="shared" si="99"/>
        <v>5</v>
      </c>
      <c r="L161" s="149">
        <f t="shared" si="95"/>
        <v>0</v>
      </c>
      <c r="M161" s="81">
        <f t="shared" si="103"/>
        <v>1</v>
      </c>
      <c r="N161" s="25"/>
      <c r="O161" s="15"/>
      <c r="P161" s="14"/>
      <c r="Q161" s="25"/>
      <c r="R161" s="30" t="str">
        <f t="shared" si="100"/>
        <v/>
      </c>
      <c r="S161" s="31" t="str">
        <f t="shared" si="96"/>
        <v/>
      </c>
      <c r="T161" s="104"/>
      <c r="U161" s="108"/>
      <c r="V161" s="109"/>
      <c r="W161" s="110"/>
      <c r="X161" s="108"/>
      <c r="Y161" s="8"/>
      <c r="Z161" s="8"/>
      <c r="AA161" s="8"/>
    </row>
    <row r="162" spans="1:27" s="59" customFormat="1" ht="15.75" thickBot="1" x14ac:dyDescent="0.3">
      <c r="A162" s="57" t="s">
        <v>330</v>
      </c>
      <c r="B162" s="58"/>
      <c r="C162" s="34"/>
      <c r="D162" s="16">
        <f>SUM(D163:D172)</f>
        <v>0</v>
      </c>
      <c r="E162" s="22">
        <f>SUM(E163:E172)</f>
        <v>35</v>
      </c>
      <c r="F162" s="22" t="s">
        <v>251</v>
      </c>
      <c r="G162" s="72">
        <f t="shared" ref="G162:J162" si="104">SUM(G163:G172)</f>
        <v>0</v>
      </c>
      <c r="H162" s="72">
        <f t="shared" si="104"/>
        <v>59</v>
      </c>
      <c r="I162" s="72">
        <f t="shared" si="104"/>
        <v>0</v>
      </c>
      <c r="J162" s="72">
        <f t="shared" si="104"/>
        <v>59</v>
      </c>
      <c r="K162" s="72">
        <f>SUM(K163:K172)</f>
        <v>90</v>
      </c>
      <c r="L162" s="22">
        <f>SUM(L163:L172)</f>
        <v>90</v>
      </c>
      <c r="M162" s="81"/>
      <c r="N162" s="79">
        <f>G162/K162</f>
        <v>0</v>
      </c>
      <c r="O162" s="19">
        <f>G162/L162</f>
        <v>0</v>
      </c>
      <c r="P162" s="18">
        <f>H162/K162</f>
        <v>0.65555555555555556</v>
      </c>
      <c r="Q162" s="27">
        <f>J162/L162</f>
        <v>0.65555555555555556</v>
      </c>
      <c r="R162" s="60">
        <f>SUM(R163:R172)</f>
        <v>15</v>
      </c>
      <c r="S162" s="17">
        <f>SUM(S163:S172)</f>
        <v>31</v>
      </c>
      <c r="T162" s="97"/>
      <c r="U162" s="105"/>
      <c r="V162" s="106"/>
      <c r="W162" s="107"/>
      <c r="X162" s="105"/>
    </row>
    <row r="163" spans="1:27" ht="45" x14ac:dyDescent="0.25">
      <c r="A163" s="129" t="s">
        <v>242</v>
      </c>
      <c r="B163" s="146" t="s">
        <v>389</v>
      </c>
      <c r="C163" s="147"/>
      <c r="D163" s="145"/>
      <c r="E163" s="21">
        <v>2</v>
      </c>
      <c r="F163" s="21">
        <v>3</v>
      </c>
      <c r="G163" s="74">
        <f t="shared" si="101"/>
        <v>0</v>
      </c>
      <c r="H163" s="73">
        <f t="shared" si="102"/>
        <v>6</v>
      </c>
      <c r="I163" s="74">
        <f t="shared" si="97"/>
        <v>0</v>
      </c>
      <c r="J163" s="73">
        <f t="shared" si="98"/>
        <v>6</v>
      </c>
      <c r="K163" s="70">
        <f t="shared" si="99"/>
        <v>15</v>
      </c>
      <c r="L163" s="13">
        <f t="shared" ref="L163:L172" si="105">IF(C163="x",0,K163)</f>
        <v>15</v>
      </c>
      <c r="M163" s="81">
        <f t="shared" si="103"/>
        <v>1</v>
      </c>
      <c r="N163" s="25"/>
      <c r="O163" s="15"/>
      <c r="P163" s="14"/>
      <c r="Q163" s="25"/>
      <c r="R163" s="30">
        <f t="shared" si="100"/>
        <v>3</v>
      </c>
      <c r="S163" s="31">
        <f t="shared" ref="S163:S172" si="106">IF(C163="x","",L163-J163)</f>
        <v>9</v>
      </c>
      <c r="T163" s="104" t="s">
        <v>461</v>
      </c>
      <c r="U163" s="172" t="s">
        <v>490</v>
      </c>
      <c r="V163" s="109"/>
      <c r="W163" s="188">
        <v>43617</v>
      </c>
      <c r="X163" s="175" t="s">
        <v>506</v>
      </c>
      <c r="Y163" s="8"/>
      <c r="Z163" s="8"/>
      <c r="AA163" s="8"/>
    </row>
    <row r="164" spans="1:27" ht="45" x14ac:dyDescent="0.25">
      <c r="A164" s="129" t="s">
        <v>243</v>
      </c>
      <c r="B164" s="146" t="s">
        <v>300</v>
      </c>
      <c r="C164" s="147"/>
      <c r="D164" s="145"/>
      <c r="E164" s="21">
        <v>2</v>
      </c>
      <c r="F164" s="21">
        <v>2</v>
      </c>
      <c r="G164" s="74">
        <f t="shared" si="101"/>
        <v>0</v>
      </c>
      <c r="H164" s="73">
        <f t="shared" si="102"/>
        <v>4</v>
      </c>
      <c r="I164" s="74">
        <f t="shared" si="97"/>
        <v>0</v>
      </c>
      <c r="J164" s="73">
        <f t="shared" si="98"/>
        <v>4</v>
      </c>
      <c r="K164" s="148">
        <f t="shared" si="99"/>
        <v>10</v>
      </c>
      <c r="L164" s="149">
        <f t="shared" si="105"/>
        <v>10</v>
      </c>
      <c r="M164" s="81">
        <f t="shared" si="103"/>
        <v>1</v>
      </c>
      <c r="N164" s="25"/>
      <c r="O164" s="15"/>
      <c r="P164" s="14"/>
      <c r="Q164" s="25"/>
      <c r="R164" s="30">
        <f t="shared" si="100"/>
        <v>3</v>
      </c>
      <c r="S164" s="31">
        <f t="shared" si="106"/>
        <v>6</v>
      </c>
      <c r="T164" s="104" t="s">
        <v>412</v>
      </c>
      <c r="U164" s="173" t="s">
        <v>491</v>
      </c>
      <c r="V164" s="109"/>
      <c r="W164" s="188">
        <v>43617</v>
      </c>
      <c r="X164" s="175" t="s">
        <v>506</v>
      </c>
      <c r="Y164" s="8"/>
      <c r="Z164" s="8"/>
      <c r="AA164" s="8"/>
    </row>
    <row r="165" spans="1:27" ht="30" x14ac:dyDescent="0.25">
      <c r="A165" s="129" t="s">
        <v>244</v>
      </c>
      <c r="B165" s="146" t="s">
        <v>390</v>
      </c>
      <c r="C165" s="147"/>
      <c r="D165" s="145"/>
      <c r="E165" s="21">
        <v>2</v>
      </c>
      <c r="F165" s="21">
        <v>1</v>
      </c>
      <c r="G165" s="74">
        <f t="shared" si="101"/>
        <v>0</v>
      </c>
      <c r="H165" s="73">
        <f t="shared" si="102"/>
        <v>2</v>
      </c>
      <c r="I165" s="74">
        <f t="shared" si="97"/>
        <v>0</v>
      </c>
      <c r="J165" s="73">
        <f t="shared" si="98"/>
        <v>2</v>
      </c>
      <c r="K165" s="148">
        <f t="shared" si="99"/>
        <v>5</v>
      </c>
      <c r="L165" s="149">
        <f t="shared" si="105"/>
        <v>5</v>
      </c>
      <c r="M165" s="81">
        <f t="shared" si="103"/>
        <v>1</v>
      </c>
      <c r="N165" s="25"/>
      <c r="O165" s="15"/>
      <c r="P165" s="14"/>
      <c r="Q165" s="25"/>
      <c r="R165" s="30">
        <f t="shared" si="100"/>
        <v>3</v>
      </c>
      <c r="S165" s="31">
        <f t="shared" si="106"/>
        <v>3</v>
      </c>
      <c r="T165" s="104" t="s">
        <v>432</v>
      </c>
      <c r="U165" s="173" t="s">
        <v>499</v>
      </c>
      <c r="V165" s="109"/>
      <c r="W165" s="188">
        <v>43617</v>
      </c>
      <c r="X165" s="175" t="s">
        <v>506</v>
      </c>
      <c r="Y165" s="8"/>
      <c r="Z165" s="8"/>
      <c r="AA165" s="8"/>
    </row>
    <row r="166" spans="1:27" ht="90" x14ac:dyDescent="0.25">
      <c r="A166" s="129" t="s">
        <v>245</v>
      </c>
      <c r="B166" s="146" t="s">
        <v>359</v>
      </c>
      <c r="C166" s="147"/>
      <c r="D166" s="145"/>
      <c r="E166" s="21">
        <v>3</v>
      </c>
      <c r="F166" s="21">
        <v>3</v>
      </c>
      <c r="G166" s="74">
        <f t="shared" si="101"/>
        <v>0</v>
      </c>
      <c r="H166" s="73">
        <f t="shared" si="102"/>
        <v>9</v>
      </c>
      <c r="I166" s="74">
        <f t="shared" si="97"/>
        <v>0</v>
      </c>
      <c r="J166" s="73">
        <f t="shared" si="98"/>
        <v>9</v>
      </c>
      <c r="K166" s="148">
        <f t="shared" si="99"/>
        <v>15</v>
      </c>
      <c r="L166" s="149">
        <f t="shared" si="105"/>
        <v>15</v>
      </c>
      <c r="M166" s="81">
        <f t="shared" si="103"/>
        <v>1</v>
      </c>
      <c r="N166" s="25"/>
      <c r="O166" s="15"/>
      <c r="P166" s="14"/>
      <c r="Q166" s="25"/>
      <c r="R166" s="30">
        <f t="shared" si="100"/>
        <v>2</v>
      </c>
      <c r="S166" s="31">
        <f t="shared" si="106"/>
        <v>6</v>
      </c>
      <c r="T166" s="104" t="s">
        <v>462</v>
      </c>
      <c r="U166" s="108"/>
      <c r="V166" s="109"/>
      <c r="W166" s="110"/>
      <c r="X166" s="108"/>
      <c r="Y166" s="8"/>
      <c r="Z166" s="8"/>
      <c r="AA166" s="8"/>
    </row>
    <row r="167" spans="1:27" ht="75" x14ac:dyDescent="0.25">
      <c r="A167" s="129" t="s">
        <v>246</v>
      </c>
      <c r="B167" s="146" t="s">
        <v>26</v>
      </c>
      <c r="C167" s="147"/>
      <c r="D167" s="145"/>
      <c r="E167" s="21">
        <v>2</v>
      </c>
      <c r="F167" s="21">
        <v>2</v>
      </c>
      <c r="G167" s="74">
        <f t="shared" si="101"/>
        <v>0</v>
      </c>
      <c r="H167" s="73">
        <f t="shared" si="102"/>
        <v>4</v>
      </c>
      <c r="I167" s="74">
        <f t="shared" si="97"/>
        <v>0</v>
      </c>
      <c r="J167" s="73">
        <f t="shared" si="98"/>
        <v>4</v>
      </c>
      <c r="K167" s="148">
        <f t="shared" si="99"/>
        <v>10</v>
      </c>
      <c r="L167" s="149">
        <f t="shared" si="105"/>
        <v>10</v>
      </c>
      <c r="M167" s="81">
        <f t="shared" si="103"/>
        <v>1</v>
      </c>
      <c r="N167" s="25"/>
      <c r="O167" s="15"/>
      <c r="P167" s="14"/>
      <c r="Q167" s="25"/>
      <c r="R167" s="30">
        <f t="shared" si="100"/>
        <v>3</v>
      </c>
      <c r="S167" s="31">
        <f t="shared" si="106"/>
        <v>6</v>
      </c>
      <c r="T167" s="104" t="s">
        <v>463</v>
      </c>
      <c r="U167" s="172" t="s">
        <v>492</v>
      </c>
      <c r="V167" s="109"/>
      <c r="W167" s="188">
        <v>43525</v>
      </c>
      <c r="X167" s="175" t="s">
        <v>500</v>
      </c>
      <c r="Y167" s="8"/>
      <c r="Z167" s="8"/>
      <c r="AA167" s="8"/>
    </row>
    <row r="168" spans="1:27" ht="30" x14ac:dyDescent="0.25">
      <c r="A168" s="129" t="s">
        <v>247</v>
      </c>
      <c r="B168" s="146" t="s">
        <v>270</v>
      </c>
      <c r="C168" s="147"/>
      <c r="D168" s="145"/>
      <c r="E168" s="21">
        <v>4</v>
      </c>
      <c r="F168" s="21">
        <v>1</v>
      </c>
      <c r="G168" s="74">
        <f t="shared" si="101"/>
        <v>0</v>
      </c>
      <c r="H168" s="73">
        <f t="shared" si="102"/>
        <v>4</v>
      </c>
      <c r="I168" s="74">
        <f t="shared" si="97"/>
        <v>0</v>
      </c>
      <c r="J168" s="73">
        <f t="shared" si="98"/>
        <v>4</v>
      </c>
      <c r="K168" s="148">
        <f t="shared" si="99"/>
        <v>5</v>
      </c>
      <c r="L168" s="149">
        <f t="shared" si="105"/>
        <v>5</v>
      </c>
      <c r="M168" s="81">
        <f t="shared" si="103"/>
        <v>1</v>
      </c>
      <c r="N168" s="25"/>
      <c r="O168" s="15"/>
      <c r="P168" s="14"/>
      <c r="Q168" s="25"/>
      <c r="R168" s="30">
        <f t="shared" si="100"/>
        <v>1</v>
      </c>
      <c r="S168" s="31">
        <f t="shared" si="106"/>
        <v>1</v>
      </c>
      <c r="T168" s="104"/>
      <c r="U168" s="108"/>
      <c r="V168" s="109"/>
      <c r="W168" s="110"/>
      <c r="X168" s="108"/>
      <c r="Y168" s="8"/>
      <c r="Z168" s="8"/>
      <c r="AA168" s="8"/>
    </row>
    <row r="169" spans="1:27" ht="30" x14ac:dyDescent="0.25">
      <c r="A169" s="129" t="s">
        <v>248</v>
      </c>
      <c r="B169" s="146" t="s">
        <v>391</v>
      </c>
      <c r="C169" s="147"/>
      <c r="D169" s="145"/>
      <c r="E169" s="21">
        <v>5</v>
      </c>
      <c r="F169" s="21">
        <v>1</v>
      </c>
      <c r="G169" s="74">
        <f t="shared" si="101"/>
        <v>0</v>
      </c>
      <c r="H169" s="73">
        <f t="shared" si="102"/>
        <v>5</v>
      </c>
      <c r="I169" s="74">
        <f t="shared" si="97"/>
        <v>0</v>
      </c>
      <c r="J169" s="73">
        <f t="shared" si="98"/>
        <v>5</v>
      </c>
      <c r="K169" s="148">
        <f t="shared" si="99"/>
        <v>5</v>
      </c>
      <c r="L169" s="149">
        <f t="shared" si="105"/>
        <v>5</v>
      </c>
      <c r="M169" s="81">
        <f t="shared" si="103"/>
        <v>1</v>
      </c>
      <c r="N169" s="25"/>
      <c r="O169" s="15"/>
      <c r="P169" s="14"/>
      <c r="Q169" s="25"/>
      <c r="R169" s="30">
        <f t="shared" si="100"/>
        <v>0</v>
      </c>
      <c r="S169" s="31">
        <f t="shared" si="106"/>
        <v>0</v>
      </c>
      <c r="T169" s="97" t="s">
        <v>408</v>
      </c>
      <c r="U169" s="108"/>
      <c r="V169" s="109"/>
      <c r="W169" s="110"/>
      <c r="X169" s="108"/>
      <c r="Y169" s="8"/>
      <c r="Z169" s="8"/>
      <c r="AA169" s="8"/>
    </row>
    <row r="170" spans="1:27" ht="29.45" customHeight="1" x14ac:dyDescent="0.25">
      <c r="A170" s="129" t="s">
        <v>249</v>
      </c>
      <c r="B170" s="146" t="s">
        <v>392</v>
      </c>
      <c r="C170" s="147"/>
      <c r="D170" s="145"/>
      <c r="E170" s="21">
        <v>5</v>
      </c>
      <c r="F170" s="21">
        <v>2</v>
      </c>
      <c r="G170" s="74">
        <f t="shared" si="101"/>
        <v>0</v>
      </c>
      <c r="H170" s="73">
        <f t="shared" si="102"/>
        <v>10</v>
      </c>
      <c r="I170" s="74">
        <f t="shared" si="97"/>
        <v>0</v>
      </c>
      <c r="J170" s="73">
        <f t="shared" si="98"/>
        <v>10</v>
      </c>
      <c r="K170" s="148">
        <f t="shared" si="99"/>
        <v>10</v>
      </c>
      <c r="L170" s="149">
        <f t="shared" si="105"/>
        <v>10</v>
      </c>
      <c r="M170" s="81">
        <f t="shared" si="103"/>
        <v>1</v>
      </c>
      <c r="N170" s="25"/>
      <c r="O170" s="15"/>
      <c r="P170" s="14"/>
      <c r="Q170" s="25"/>
      <c r="R170" s="30">
        <f t="shared" si="100"/>
        <v>0</v>
      </c>
      <c r="S170" s="31">
        <f t="shared" si="106"/>
        <v>0</v>
      </c>
      <c r="T170" s="97" t="s">
        <v>408</v>
      </c>
      <c r="U170" s="108"/>
      <c r="V170" s="109"/>
      <c r="W170" s="110"/>
      <c r="X170" s="108"/>
      <c r="Y170" s="8"/>
      <c r="Z170" s="8"/>
      <c r="AA170" s="8"/>
    </row>
    <row r="171" spans="1:27" ht="29.45" customHeight="1" x14ac:dyDescent="0.25">
      <c r="A171" s="129" t="s">
        <v>275</v>
      </c>
      <c r="B171" s="146" t="s">
        <v>301</v>
      </c>
      <c r="C171" s="147"/>
      <c r="D171" s="145"/>
      <c r="E171" s="21">
        <v>5</v>
      </c>
      <c r="F171" s="21">
        <v>2</v>
      </c>
      <c r="G171" s="74">
        <f t="shared" si="101"/>
        <v>0</v>
      </c>
      <c r="H171" s="73">
        <f t="shared" si="102"/>
        <v>10</v>
      </c>
      <c r="I171" s="74">
        <f t="shared" si="97"/>
        <v>0</v>
      </c>
      <c r="J171" s="73">
        <f t="shared" si="98"/>
        <v>10</v>
      </c>
      <c r="K171" s="148">
        <f t="shared" ref="K171" si="107">F171*5</f>
        <v>10</v>
      </c>
      <c r="L171" s="149">
        <f t="shared" ref="L171" si="108">IF(C171="x",0,K171)</f>
        <v>10</v>
      </c>
      <c r="M171" s="81">
        <f t="shared" si="103"/>
        <v>1</v>
      </c>
      <c r="N171" s="25"/>
      <c r="O171" s="15"/>
      <c r="P171" s="14"/>
      <c r="Q171" s="25"/>
      <c r="R171" s="30">
        <f t="shared" si="100"/>
        <v>0</v>
      </c>
      <c r="S171" s="31">
        <f t="shared" si="106"/>
        <v>0</v>
      </c>
      <c r="T171" s="97" t="s">
        <v>408</v>
      </c>
      <c r="U171" s="108"/>
      <c r="V171" s="109"/>
      <c r="W171" s="110"/>
      <c r="X171" s="108"/>
      <c r="Y171" s="8"/>
      <c r="Z171" s="8"/>
      <c r="AA171" s="8"/>
    </row>
    <row r="172" spans="1:27" ht="30.75" thickBot="1" x14ac:dyDescent="0.3">
      <c r="A172" s="129" t="s">
        <v>276</v>
      </c>
      <c r="B172" s="146" t="s">
        <v>393</v>
      </c>
      <c r="C172" s="147"/>
      <c r="D172" s="145"/>
      <c r="E172" s="21">
        <v>5</v>
      </c>
      <c r="F172" s="21">
        <v>1</v>
      </c>
      <c r="G172" s="74">
        <f t="shared" si="101"/>
        <v>0</v>
      </c>
      <c r="H172" s="73">
        <f t="shared" si="102"/>
        <v>5</v>
      </c>
      <c r="I172" s="74">
        <f t="shared" si="97"/>
        <v>0</v>
      </c>
      <c r="J172" s="73">
        <f t="shared" si="98"/>
        <v>5</v>
      </c>
      <c r="K172" s="148">
        <f t="shared" si="99"/>
        <v>5</v>
      </c>
      <c r="L172" s="149">
        <f t="shared" si="105"/>
        <v>5</v>
      </c>
      <c r="M172" s="81">
        <f t="shared" si="103"/>
        <v>1</v>
      </c>
      <c r="N172" s="25"/>
      <c r="O172" s="15"/>
      <c r="P172" s="14"/>
      <c r="Q172" s="25"/>
      <c r="R172" s="30">
        <f t="shared" si="100"/>
        <v>0</v>
      </c>
      <c r="S172" s="31">
        <f t="shared" si="106"/>
        <v>0</v>
      </c>
      <c r="T172" s="97" t="s">
        <v>408</v>
      </c>
      <c r="U172" s="108"/>
      <c r="V172" s="109"/>
      <c r="W172" s="110"/>
      <c r="X172" s="108"/>
      <c r="Y172" s="8"/>
      <c r="Z172" s="8"/>
      <c r="AA172" s="8"/>
    </row>
    <row r="173" spans="1:27" s="59" customFormat="1" ht="29.1" customHeight="1" thickBot="1" x14ac:dyDescent="0.3">
      <c r="A173" s="190" t="s">
        <v>331</v>
      </c>
      <c r="B173" s="191"/>
      <c r="C173" s="34"/>
      <c r="D173" s="16">
        <f>SUM(D174:D183)</f>
        <v>0</v>
      </c>
      <c r="E173" s="22"/>
      <c r="F173" s="22" t="s">
        <v>251</v>
      </c>
      <c r="G173" s="72">
        <f t="shared" ref="G173:J173" si="109">SUM(G174:G183)</f>
        <v>0</v>
      </c>
      <c r="H173" s="72">
        <f t="shared" si="109"/>
        <v>26</v>
      </c>
      <c r="I173" s="72">
        <f t="shared" si="109"/>
        <v>0</v>
      </c>
      <c r="J173" s="72">
        <f t="shared" si="109"/>
        <v>26</v>
      </c>
      <c r="K173" s="72">
        <f>SUM(K174:K183)</f>
        <v>95</v>
      </c>
      <c r="L173" s="22">
        <f>SUM(L174:L183)</f>
        <v>65</v>
      </c>
      <c r="M173" s="81"/>
      <c r="N173" s="79">
        <f>G173/K173</f>
        <v>0</v>
      </c>
      <c r="O173" s="19">
        <f>G173/L173</f>
        <v>0</v>
      </c>
      <c r="P173" s="18">
        <f>H173/K173</f>
        <v>0.27368421052631581</v>
      </c>
      <c r="Q173" s="27">
        <f>J173/L173</f>
        <v>0.4</v>
      </c>
      <c r="R173" s="60">
        <f>SUM(R174:R183)</f>
        <v>24</v>
      </c>
      <c r="S173" s="17">
        <f>SUM(S174:S183)</f>
        <v>39</v>
      </c>
      <c r="T173" s="97"/>
      <c r="U173" s="105"/>
      <c r="V173" s="106"/>
      <c r="W173" s="107"/>
      <c r="X173" s="105"/>
    </row>
    <row r="174" spans="1:27" ht="46.9" customHeight="1" x14ac:dyDescent="0.25">
      <c r="A174" s="125" t="s">
        <v>332</v>
      </c>
      <c r="B174" s="126" t="s">
        <v>394</v>
      </c>
      <c r="C174" s="147"/>
      <c r="D174" s="145"/>
      <c r="E174" s="21">
        <v>2</v>
      </c>
      <c r="F174" s="21">
        <v>3</v>
      </c>
      <c r="G174" s="74">
        <f t="shared" si="101"/>
        <v>0</v>
      </c>
      <c r="H174" s="73">
        <f t="shared" si="102"/>
        <v>6</v>
      </c>
      <c r="I174" s="74">
        <f t="shared" si="97"/>
        <v>0</v>
      </c>
      <c r="J174" s="73">
        <f t="shared" si="98"/>
        <v>6</v>
      </c>
      <c r="K174" s="70">
        <f t="shared" si="99"/>
        <v>15</v>
      </c>
      <c r="L174" s="13">
        <f t="shared" ref="L174:L183" si="110">IF(C174="x",0,K174)</f>
        <v>15</v>
      </c>
      <c r="M174" s="81">
        <f t="shared" si="103"/>
        <v>1</v>
      </c>
      <c r="N174" s="25"/>
      <c r="O174" s="15"/>
      <c r="P174" s="14"/>
      <c r="Q174" s="25"/>
      <c r="R174" s="30">
        <f t="shared" si="100"/>
        <v>3</v>
      </c>
      <c r="S174" s="31">
        <f t="shared" ref="S174:S183" si="111">IF(C174="x","",L174-J174)</f>
        <v>9</v>
      </c>
      <c r="T174" s="104" t="s">
        <v>464</v>
      </c>
      <c r="U174" s="173" t="s">
        <v>493</v>
      </c>
      <c r="V174" s="109"/>
      <c r="W174" s="188">
        <v>43556</v>
      </c>
      <c r="X174" s="175" t="s">
        <v>502</v>
      </c>
      <c r="Y174" s="8"/>
      <c r="Z174" s="8"/>
      <c r="AA174" s="8"/>
    </row>
    <row r="175" spans="1:27" ht="32.1" customHeight="1" x14ac:dyDescent="0.25">
      <c r="A175" s="129" t="s">
        <v>333</v>
      </c>
      <c r="B175" s="130" t="s">
        <v>360</v>
      </c>
      <c r="C175" s="147"/>
      <c r="D175" s="145"/>
      <c r="E175" s="21">
        <v>2</v>
      </c>
      <c r="F175" s="21">
        <v>2</v>
      </c>
      <c r="G175" s="74">
        <f t="shared" si="101"/>
        <v>0</v>
      </c>
      <c r="H175" s="73">
        <f t="shared" si="102"/>
        <v>4</v>
      </c>
      <c r="I175" s="74">
        <f t="shared" si="97"/>
        <v>0</v>
      </c>
      <c r="J175" s="73">
        <f t="shared" si="98"/>
        <v>4</v>
      </c>
      <c r="K175" s="148">
        <f t="shared" si="99"/>
        <v>10</v>
      </c>
      <c r="L175" s="149">
        <f t="shared" si="110"/>
        <v>10</v>
      </c>
      <c r="M175" s="81">
        <f t="shared" si="103"/>
        <v>1</v>
      </c>
      <c r="N175" s="25"/>
      <c r="O175" s="15"/>
      <c r="P175" s="14"/>
      <c r="Q175" s="25"/>
      <c r="R175" s="30">
        <f t="shared" ref="R175" si="112">IF(C175="x","",5-E175)</f>
        <v>3</v>
      </c>
      <c r="S175" s="31">
        <f t="shared" si="111"/>
        <v>6</v>
      </c>
      <c r="T175" s="104" t="s">
        <v>465</v>
      </c>
      <c r="U175" s="173" t="s">
        <v>493</v>
      </c>
      <c r="V175" s="109"/>
      <c r="W175" s="188">
        <v>43556</v>
      </c>
      <c r="X175" s="189" t="s">
        <v>502</v>
      </c>
      <c r="Y175" s="8"/>
      <c r="Z175" s="8"/>
      <c r="AA175" s="8"/>
    </row>
    <row r="176" spans="1:27" ht="45" x14ac:dyDescent="0.25">
      <c r="A176" s="129" t="s">
        <v>334</v>
      </c>
      <c r="B176" s="130" t="s">
        <v>274</v>
      </c>
      <c r="C176" s="147"/>
      <c r="D176" s="145"/>
      <c r="E176" s="21">
        <v>2</v>
      </c>
      <c r="F176" s="21">
        <v>2</v>
      </c>
      <c r="G176" s="74">
        <f t="shared" si="101"/>
        <v>0</v>
      </c>
      <c r="H176" s="73">
        <f t="shared" si="102"/>
        <v>4</v>
      </c>
      <c r="I176" s="74">
        <f t="shared" si="97"/>
        <v>0</v>
      </c>
      <c r="J176" s="73">
        <f t="shared" si="98"/>
        <v>4</v>
      </c>
      <c r="K176" s="148">
        <f t="shared" si="99"/>
        <v>10</v>
      </c>
      <c r="L176" s="149">
        <f t="shared" si="110"/>
        <v>10</v>
      </c>
      <c r="M176" s="81">
        <f t="shared" si="103"/>
        <v>1</v>
      </c>
      <c r="N176" s="25"/>
      <c r="O176" s="15"/>
      <c r="P176" s="14"/>
      <c r="Q176" s="25"/>
      <c r="R176" s="30">
        <f t="shared" si="100"/>
        <v>3</v>
      </c>
      <c r="S176" s="31">
        <f t="shared" si="111"/>
        <v>6</v>
      </c>
      <c r="T176" s="104" t="s">
        <v>465</v>
      </c>
      <c r="U176" s="173" t="s">
        <v>493</v>
      </c>
      <c r="V176" s="109"/>
      <c r="W176" s="188">
        <v>43556</v>
      </c>
      <c r="X176" s="175" t="s">
        <v>502</v>
      </c>
      <c r="Y176" s="8"/>
      <c r="Z176" s="8"/>
      <c r="AA176" s="8"/>
    </row>
    <row r="177" spans="1:27" ht="60" x14ac:dyDescent="0.25">
      <c r="A177" s="129" t="s">
        <v>335</v>
      </c>
      <c r="B177" s="130" t="s">
        <v>395</v>
      </c>
      <c r="C177" s="147"/>
      <c r="D177" s="145"/>
      <c r="E177" s="21">
        <v>2</v>
      </c>
      <c r="F177" s="21">
        <v>1</v>
      </c>
      <c r="G177" s="74">
        <f t="shared" si="101"/>
        <v>0</v>
      </c>
      <c r="H177" s="73">
        <f t="shared" si="102"/>
        <v>2</v>
      </c>
      <c r="I177" s="74">
        <f t="shared" si="97"/>
        <v>0</v>
      </c>
      <c r="J177" s="73">
        <f t="shared" si="98"/>
        <v>2</v>
      </c>
      <c r="K177" s="148">
        <f t="shared" si="99"/>
        <v>5</v>
      </c>
      <c r="L177" s="149">
        <f t="shared" si="110"/>
        <v>5</v>
      </c>
      <c r="M177" s="81">
        <f t="shared" si="103"/>
        <v>1</v>
      </c>
      <c r="N177" s="25"/>
      <c r="O177" s="15"/>
      <c r="P177" s="14"/>
      <c r="Q177" s="25"/>
      <c r="R177" s="30">
        <f t="shared" si="100"/>
        <v>3</v>
      </c>
      <c r="S177" s="31">
        <f t="shared" si="111"/>
        <v>3</v>
      </c>
      <c r="T177" s="104" t="s">
        <v>465</v>
      </c>
      <c r="U177" s="173" t="s">
        <v>493</v>
      </c>
      <c r="V177" s="109"/>
      <c r="W177" s="188">
        <v>43556</v>
      </c>
      <c r="X177" s="175" t="s">
        <v>502</v>
      </c>
      <c r="Y177" s="8"/>
      <c r="Z177" s="8"/>
      <c r="AA177" s="8"/>
    </row>
    <row r="178" spans="1:27" ht="45" x14ac:dyDescent="0.25">
      <c r="A178" s="129" t="s">
        <v>336</v>
      </c>
      <c r="B178" s="130" t="s">
        <v>358</v>
      </c>
      <c r="C178" s="147"/>
      <c r="D178" s="145"/>
      <c r="E178" s="21">
        <v>2</v>
      </c>
      <c r="F178" s="21">
        <v>1</v>
      </c>
      <c r="G178" s="74">
        <f t="shared" si="101"/>
        <v>0</v>
      </c>
      <c r="H178" s="73">
        <f t="shared" si="102"/>
        <v>2</v>
      </c>
      <c r="I178" s="74">
        <f t="shared" si="97"/>
        <v>0</v>
      </c>
      <c r="J178" s="73">
        <f t="shared" si="98"/>
        <v>2</v>
      </c>
      <c r="K178" s="148">
        <f t="shared" si="99"/>
        <v>5</v>
      </c>
      <c r="L178" s="149">
        <f t="shared" si="110"/>
        <v>5</v>
      </c>
      <c r="M178" s="81">
        <f t="shared" si="103"/>
        <v>1</v>
      </c>
      <c r="N178" s="25"/>
      <c r="O178" s="15"/>
      <c r="P178" s="14"/>
      <c r="Q178" s="25"/>
      <c r="R178" s="30">
        <f t="shared" si="100"/>
        <v>3</v>
      </c>
      <c r="S178" s="31">
        <f t="shared" si="111"/>
        <v>3</v>
      </c>
      <c r="T178" s="104" t="s">
        <v>465</v>
      </c>
      <c r="U178" s="173" t="s">
        <v>493</v>
      </c>
      <c r="V178" s="109"/>
      <c r="W178" s="188">
        <v>43556</v>
      </c>
      <c r="X178" s="175" t="s">
        <v>502</v>
      </c>
      <c r="Y178" s="8"/>
      <c r="Z178" s="8"/>
      <c r="AA178" s="8"/>
    </row>
    <row r="179" spans="1:27" ht="45" x14ac:dyDescent="0.25">
      <c r="A179" s="129" t="s">
        <v>337</v>
      </c>
      <c r="B179" s="130" t="s">
        <v>271</v>
      </c>
      <c r="C179" s="147"/>
      <c r="D179" s="145"/>
      <c r="E179" s="21">
        <v>2</v>
      </c>
      <c r="F179" s="21">
        <v>1</v>
      </c>
      <c r="G179" s="74">
        <f t="shared" si="101"/>
        <v>0</v>
      </c>
      <c r="H179" s="73">
        <f t="shared" si="102"/>
        <v>2</v>
      </c>
      <c r="I179" s="74">
        <f t="shared" si="97"/>
        <v>0</v>
      </c>
      <c r="J179" s="73">
        <f t="shared" si="98"/>
        <v>2</v>
      </c>
      <c r="K179" s="148">
        <f t="shared" si="99"/>
        <v>5</v>
      </c>
      <c r="L179" s="149">
        <f t="shared" si="110"/>
        <v>5</v>
      </c>
      <c r="M179" s="81">
        <f t="shared" si="103"/>
        <v>1</v>
      </c>
      <c r="N179" s="25"/>
      <c r="O179" s="15"/>
      <c r="P179" s="14"/>
      <c r="Q179" s="25"/>
      <c r="R179" s="30">
        <f t="shared" si="100"/>
        <v>3</v>
      </c>
      <c r="S179" s="31">
        <f t="shared" si="111"/>
        <v>3</v>
      </c>
      <c r="T179" s="104" t="s">
        <v>465</v>
      </c>
      <c r="U179" s="173" t="s">
        <v>493</v>
      </c>
      <c r="V179" s="109"/>
      <c r="W179" s="188">
        <v>43556</v>
      </c>
      <c r="X179" s="175" t="s">
        <v>502</v>
      </c>
      <c r="Y179" s="8"/>
      <c r="Z179" s="8"/>
      <c r="AA179" s="8"/>
    </row>
    <row r="180" spans="1:27" ht="45" x14ac:dyDescent="0.25">
      <c r="A180" s="129" t="s">
        <v>338</v>
      </c>
      <c r="B180" s="130" t="s">
        <v>272</v>
      </c>
      <c r="C180" s="147"/>
      <c r="D180" s="145"/>
      <c r="E180" s="21">
        <v>2</v>
      </c>
      <c r="F180" s="21">
        <v>1</v>
      </c>
      <c r="G180" s="74">
        <f t="shared" si="101"/>
        <v>0</v>
      </c>
      <c r="H180" s="73">
        <f t="shared" si="102"/>
        <v>2</v>
      </c>
      <c r="I180" s="74">
        <f t="shared" si="97"/>
        <v>0</v>
      </c>
      <c r="J180" s="73">
        <f t="shared" si="98"/>
        <v>2</v>
      </c>
      <c r="K180" s="148">
        <f t="shared" si="99"/>
        <v>5</v>
      </c>
      <c r="L180" s="149">
        <f t="shared" si="110"/>
        <v>5</v>
      </c>
      <c r="M180" s="81">
        <f t="shared" si="103"/>
        <v>1</v>
      </c>
      <c r="N180" s="25"/>
      <c r="O180" s="15"/>
      <c r="P180" s="14"/>
      <c r="Q180" s="25"/>
      <c r="R180" s="30">
        <f t="shared" si="100"/>
        <v>3</v>
      </c>
      <c r="S180" s="31">
        <f t="shared" si="111"/>
        <v>3</v>
      </c>
      <c r="T180" s="104" t="s">
        <v>465</v>
      </c>
      <c r="U180" s="173" t="s">
        <v>493</v>
      </c>
      <c r="V180" s="109"/>
      <c r="W180" s="188">
        <v>43556</v>
      </c>
      <c r="X180" s="175" t="s">
        <v>502</v>
      </c>
      <c r="Y180" s="8"/>
      <c r="Z180" s="8"/>
      <c r="AA180" s="8"/>
    </row>
    <row r="181" spans="1:27" ht="45" x14ac:dyDescent="0.25">
      <c r="A181" s="129" t="s">
        <v>339</v>
      </c>
      <c r="B181" s="130" t="s">
        <v>273</v>
      </c>
      <c r="C181" s="147"/>
      <c r="D181" s="145"/>
      <c r="E181" s="21">
        <v>2</v>
      </c>
      <c r="F181" s="21">
        <v>2</v>
      </c>
      <c r="G181" s="74">
        <f t="shared" si="101"/>
        <v>0</v>
      </c>
      <c r="H181" s="73">
        <f t="shared" si="102"/>
        <v>4</v>
      </c>
      <c r="I181" s="74">
        <f t="shared" si="97"/>
        <v>0</v>
      </c>
      <c r="J181" s="73">
        <f t="shared" si="98"/>
        <v>4</v>
      </c>
      <c r="K181" s="148">
        <f t="shared" si="99"/>
        <v>10</v>
      </c>
      <c r="L181" s="149">
        <f t="shared" si="110"/>
        <v>10</v>
      </c>
      <c r="M181" s="81">
        <f t="shared" si="103"/>
        <v>1</v>
      </c>
      <c r="N181" s="25"/>
      <c r="O181" s="15"/>
      <c r="P181" s="14"/>
      <c r="Q181" s="25"/>
      <c r="R181" s="30">
        <f t="shared" ref="R181" si="113">IF(C181="x","",5-E181)</f>
        <v>3</v>
      </c>
      <c r="S181" s="31">
        <f t="shared" si="111"/>
        <v>6</v>
      </c>
      <c r="T181" s="104" t="s">
        <v>465</v>
      </c>
      <c r="U181" s="173" t="s">
        <v>493</v>
      </c>
      <c r="V181" s="109"/>
      <c r="W181" s="188">
        <v>43556</v>
      </c>
      <c r="X181" s="175" t="s">
        <v>502</v>
      </c>
      <c r="Y181" s="8"/>
      <c r="Z181" s="8"/>
      <c r="AA181" s="8"/>
    </row>
    <row r="182" spans="1:27" ht="60" x14ac:dyDescent="0.25">
      <c r="A182" s="129" t="s">
        <v>340</v>
      </c>
      <c r="B182" s="130" t="s">
        <v>277</v>
      </c>
      <c r="C182" s="147" t="s">
        <v>409</v>
      </c>
      <c r="D182" s="145"/>
      <c r="E182" s="21"/>
      <c r="F182" s="21">
        <v>3</v>
      </c>
      <c r="G182" s="74">
        <f t="shared" si="101"/>
        <v>0</v>
      </c>
      <c r="H182" s="73">
        <f t="shared" si="102"/>
        <v>0</v>
      </c>
      <c r="I182" s="74" t="str">
        <f t="shared" si="97"/>
        <v/>
      </c>
      <c r="J182" s="73" t="str">
        <f t="shared" si="98"/>
        <v/>
      </c>
      <c r="K182" s="148">
        <f t="shared" si="99"/>
        <v>15</v>
      </c>
      <c r="L182" s="149">
        <f t="shared" si="110"/>
        <v>0</v>
      </c>
      <c r="M182" s="81">
        <f t="shared" si="103"/>
        <v>1</v>
      </c>
      <c r="N182" s="25"/>
      <c r="O182" s="15"/>
      <c r="P182" s="14"/>
      <c r="Q182" s="25"/>
      <c r="R182" s="30" t="str">
        <f t="shared" si="100"/>
        <v/>
      </c>
      <c r="S182" s="31" t="str">
        <f t="shared" si="111"/>
        <v/>
      </c>
      <c r="T182" s="104" t="s">
        <v>466</v>
      </c>
      <c r="U182" s="173" t="s">
        <v>493</v>
      </c>
      <c r="V182" s="109"/>
      <c r="W182" s="110"/>
      <c r="X182" s="108"/>
      <c r="Y182" s="8"/>
      <c r="Z182" s="8"/>
      <c r="AA182" s="8"/>
    </row>
    <row r="183" spans="1:27" ht="37.9" customHeight="1" thickBot="1" x14ac:dyDescent="0.3">
      <c r="A183" s="163" t="s">
        <v>341</v>
      </c>
      <c r="B183" s="164" t="s">
        <v>278</v>
      </c>
      <c r="C183" s="171" t="s">
        <v>409</v>
      </c>
      <c r="D183" s="157"/>
      <c r="E183" s="21"/>
      <c r="F183" s="23">
        <v>3</v>
      </c>
      <c r="G183" s="74">
        <f t="shared" si="101"/>
        <v>0</v>
      </c>
      <c r="H183" s="73">
        <f t="shared" si="102"/>
        <v>0</v>
      </c>
      <c r="I183" s="74" t="str">
        <f t="shared" si="97"/>
        <v/>
      </c>
      <c r="J183" s="73" t="str">
        <f t="shared" si="98"/>
        <v/>
      </c>
      <c r="K183" s="158">
        <f t="shared" si="99"/>
        <v>15</v>
      </c>
      <c r="L183" s="159">
        <f t="shared" si="110"/>
        <v>0</v>
      </c>
      <c r="M183" s="81">
        <f t="shared" si="103"/>
        <v>1</v>
      </c>
      <c r="N183" s="25"/>
      <c r="O183" s="15"/>
      <c r="P183" s="14"/>
      <c r="Q183" s="25"/>
      <c r="R183" s="32" t="str">
        <f t="shared" si="100"/>
        <v/>
      </c>
      <c r="S183" s="33" t="str">
        <f t="shared" si="111"/>
        <v/>
      </c>
      <c r="T183" s="97" t="s">
        <v>467</v>
      </c>
      <c r="U183" s="108"/>
      <c r="V183" s="109"/>
      <c r="W183" s="110"/>
      <c r="X183" s="108"/>
      <c r="Y183" s="8"/>
      <c r="Z183" s="8"/>
      <c r="AA183" s="8"/>
    </row>
    <row r="184" spans="1:27" s="59" customFormat="1" ht="15.75" thickBot="1" x14ac:dyDescent="0.3">
      <c r="A184" s="93"/>
      <c r="B184" s="94" t="s">
        <v>74</v>
      </c>
      <c r="C184" s="46"/>
      <c r="D184" s="46"/>
      <c r="E184" s="46"/>
      <c r="F184" s="46"/>
      <c r="G184" s="69"/>
      <c r="H184" s="69"/>
      <c r="I184" s="69"/>
      <c r="J184" s="69"/>
      <c r="K184" s="46"/>
      <c r="L184" s="46"/>
      <c r="M184" s="46"/>
      <c r="N184" s="64"/>
      <c r="O184" s="64"/>
      <c r="P184" s="64"/>
      <c r="Q184" s="64"/>
      <c r="R184" s="46"/>
      <c r="S184" s="26"/>
      <c r="T184" s="97"/>
      <c r="U184" s="105"/>
      <c r="V184" s="106"/>
      <c r="W184" s="107"/>
      <c r="X184" s="105"/>
    </row>
    <row r="185" spans="1:27" s="59" customFormat="1" x14ac:dyDescent="0.25">
      <c r="C185" s="65"/>
      <c r="K185" s="66"/>
      <c r="L185" s="78"/>
      <c r="M185" s="78"/>
      <c r="N185" s="78"/>
      <c r="R185" s="67"/>
      <c r="S185" s="67"/>
      <c r="T185" s="98"/>
      <c r="V185" s="68"/>
      <c r="W185" s="67"/>
    </row>
    <row r="186" spans="1:27" s="59" customFormat="1" x14ac:dyDescent="0.25">
      <c r="C186" s="65"/>
      <c r="K186" s="66"/>
      <c r="L186" s="78"/>
      <c r="M186" s="78"/>
      <c r="N186" s="78"/>
      <c r="R186" s="67"/>
      <c r="S186" s="67"/>
      <c r="T186" s="98"/>
      <c r="U186" s="59" t="s">
        <v>398</v>
      </c>
      <c r="V186" s="68"/>
      <c r="W186" s="67"/>
    </row>
    <row r="187" spans="1:27" s="59" customFormat="1" ht="45" x14ac:dyDescent="0.25">
      <c r="C187" s="65"/>
      <c r="K187" s="66"/>
      <c r="L187" s="78"/>
      <c r="M187" s="78"/>
      <c r="N187" s="78"/>
      <c r="R187" s="67"/>
      <c r="S187" s="67"/>
      <c r="T187" s="98"/>
      <c r="U187" s="186" t="s">
        <v>396</v>
      </c>
      <c r="V187" s="106"/>
      <c r="W187" s="174"/>
      <c r="X187" s="175"/>
    </row>
    <row r="188" spans="1:27" s="59" customFormat="1" ht="52.15" customHeight="1" x14ac:dyDescent="0.25">
      <c r="C188" s="65"/>
      <c r="S188" s="67"/>
      <c r="T188" s="98"/>
      <c r="U188" s="187" t="s">
        <v>397</v>
      </c>
      <c r="V188" s="106"/>
      <c r="W188" s="174"/>
      <c r="X188" s="175"/>
    </row>
    <row r="189" spans="1:27" s="59" customFormat="1" ht="23.45" customHeight="1" x14ac:dyDescent="0.25">
      <c r="A189" s="179"/>
      <c r="B189" s="179"/>
      <c r="C189" s="177"/>
      <c r="D189" s="176"/>
      <c r="E189" s="176"/>
      <c r="F189" s="176"/>
      <c r="G189" s="176"/>
      <c r="H189" s="176"/>
      <c r="I189" s="176"/>
      <c r="J189" s="185" t="s">
        <v>468</v>
      </c>
      <c r="K189" s="176"/>
      <c r="L189" s="176"/>
      <c r="M189" s="176"/>
      <c r="N189" s="176"/>
      <c r="O189" s="176"/>
      <c r="P189" s="176"/>
      <c r="Q189" s="176"/>
      <c r="R189" s="176"/>
      <c r="S189" s="176"/>
      <c r="T189" s="176"/>
      <c r="U189" s="176"/>
      <c r="V189" s="180"/>
      <c r="W189" s="181"/>
      <c r="X189" s="179"/>
    </row>
    <row r="190" spans="1:27" s="59" customFormat="1" ht="15.75" x14ac:dyDescent="0.25">
      <c r="A190" s="179"/>
      <c r="B190" s="179"/>
      <c r="C190" s="182"/>
      <c r="D190" s="179"/>
      <c r="E190" s="179"/>
      <c r="F190" s="179"/>
      <c r="G190" s="179"/>
      <c r="H190" s="179"/>
      <c r="I190" s="179"/>
      <c r="J190" s="178" t="s">
        <v>469</v>
      </c>
      <c r="K190" s="183"/>
      <c r="L190" s="184"/>
      <c r="M190" s="184"/>
      <c r="N190" s="184"/>
      <c r="O190" s="179"/>
      <c r="P190" s="179"/>
      <c r="Q190" s="179"/>
      <c r="R190" s="181"/>
      <c r="S190" s="181"/>
      <c r="T190" s="179"/>
      <c r="U190" s="179"/>
      <c r="V190" s="180"/>
      <c r="W190" s="181"/>
      <c r="X190" s="179"/>
    </row>
    <row r="191" spans="1:27" s="59" customFormat="1" ht="15.75" x14ac:dyDescent="0.25">
      <c r="A191" s="179"/>
      <c r="B191" s="179"/>
      <c r="C191" s="182"/>
      <c r="D191" s="179"/>
      <c r="E191" s="179"/>
      <c r="F191" s="179"/>
      <c r="G191" s="179"/>
      <c r="H191" s="179"/>
      <c r="I191" s="179"/>
      <c r="J191" s="185" t="s">
        <v>470</v>
      </c>
      <c r="K191" s="183"/>
      <c r="L191" s="184"/>
      <c r="M191" s="184"/>
      <c r="N191" s="184"/>
      <c r="O191" s="179"/>
      <c r="P191" s="179"/>
      <c r="Q191" s="179"/>
      <c r="R191" s="181"/>
      <c r="S191" s="181"/>
      <c r="T191" s="179"/>
      <c r="U191" s="179"/>
      <c r="V191" s="180"/>
      <c r="W191" s="181"/>
      <c r="X191" s="179"/>
    </row>
    <row r="192" spans="1:27" s="59" customFormat="1" x14ac:dyDescent="0.25">
      <c r="C192" s="65"/>
      <c r="K192" s="66"/>
      <c r="L192" s="78"/>
      <c r="M192" s="78"/>
      <c r="N192" s="78"/>
      <c r="R192" s="67"/>
      <c r="S192" s="67"/>
      <c r="T192" s="98"/>
      <c r="V192" s="68"/>
      <c r="W192" s="67"/>
    </row>
    <row r="193" spans="2:23" s="59" customFormat="1" x14ac:dyDescent="0.25">
      <c r="B193" s="95"/>
      <c r="C193" s="65"/>
      <c r="K193" s="66"/>
      <c r="L193" s="78"/>
      <c r="M193" s="78"/>
      <c r="N193" s="78"/>
      <c r="R193" s="67"/>
      <c r="S193" s="67"/>
      <c r="T193" s="98"/>
      <c r="V193" s="68"/>
      <c r="W193" s="67"/>
    </row>
    <row r="194" spans="2:23" s="59" customFormat="1" x14ac:dyDescent="0.25">
      <c r="C194" s="65"/>
      <c r="K194" s="66"/>
      <c r="L194" s="78"/>
      <c r="M194" s="78"/>
      <c r="N194" s="78"/>
      <c r="R194" s="67"/>
      <c r="S194" s="67"/>
      <c r="T194" s="98"/>
      <c r="V194" s="68"/>
      <c r="W194" s="67"/>
    </row>
    <row r="195" spans="2:23" s="59" customFormat="1" x14ac:dyDescent="0.25">
      <c r="C195" s="65"/>
      <c r="K195" s="66"/>
      <c r="L195" s="78"/>
      <c r="M195" s="78"/>
      <c r="N195" s="78"/>
      <c r="R195" s="67"/>
      <c r="S195" s="67"/>
      <c r="T195" s="98"/>
      <c r="W195" s="67"/>
    </row>
    <row r="196" spans="2:23" s="59" customFormat="1" x14ac:dyDescent="0.25">
      <c r="C196" s="65"/>
      <c r="K196" s="66"/>
      <c r="L196" s="78"/>
      <c r="M196" s="78"/>
      <c r="N196" s="78"/>
      <c r="R196" s="67"/>
      <c r="S196" s="67"/>
      <c r="T196" s="98"/>
      <c r="W196" s="67"/>
    </row>
    <row r="197" spans="2:23" s="59" customFormat="1" x14ac:dyDescent="0.25">
      <c r="C197" s="65"/>
      <c r="K197" s="66"/>
      <c r="L197" s="78"/>
      <c r="M197" s="78"/>
      <c r="N197" s="78"/>
      <c r="R197" s="67"/>
      <c r="S197" s="67"/>
      <c r="T197" s="98"/>
      <c r="W197" s="67"/>
    </row>
    <row r="198" spans="2:23" s="59" customFormat="1" x14ac:dyDescent="0.25">
      <c r="C198" s="65"/>
      <c r="K198" s="66"/>
      <c r="L198" s="78"/>
      <c r="M198" s="78"/>
      <c r="N198" s="78"/>
      <c r="R198" s="67"/>
      <c r="S198" s="67"/>
      <c r="T198" s="98"/>
      <c r="W198" s="67"/>
    </row>
    <row r="199" spans="2:23" s="59" customFormat="1" x14ac:dyDescent="0.25">
      <c r="C199" s="65"/>
      <c r="K199" s="66"/>
      <c r="L199" s="78"/>
      <c r="M199" s="78"/>
      <c r="N199" s="78"/>
      <c r="R199" s="67"/>
      <c r="S199" s="67"/>
      <c r="T199" s="98"/>
      <c r="W199" s="67"/>
    </row>
    <row r="200" spans="2:23" s="59" customFormat="1" x14ac:dyDescent="0.25">
      <c r="C200" s="65"/>
      <c r="K200" s="66"/>
      <c r="L200" s="78"/>
      <c r="M200" s="78"/>
      <c r="N200" s="78"/>
      <c r="R200" s="67"/>
      <c r="S200" s="67"/>
      <c r="T200" s="98"/>
      <c r="W200" s="67"/>
    </row>
    <row r="201" spans="2:23" s="59" customFormat="1" x14ac:dyDescent="0.25">
      <c r="C201" s="65"/>
      <c r="K201" s="66"/>
      <c r="L201" s="78"/>
      <c r="M201" s="78"/>
      <c r="N201" s="78"/>
      <c r="R201" s="67"/>
      <c r="S201" s="67"/>
      <c r="T201" s="98"/>
      <c r="W201" s="67"/>
    </row>
    <row r="202" spans="2:23" s="59" customFormat="1" x14ac:dyDescent="0.25">
      <c r="C202" s="65"/>
      <c r="K202" s="66"/>
      <c r="L202" s="78"/>
      <c r="M202" s="78"/>
      <c r="N202" s="78"/>
      <c r="R202" s="67"/>
      <c r="S202" s="67"/>
      <c r="T202" s="98"/>
      <c r="W202" s="67"/>
    </row>
    <row r="203" spans="2:23" s="59" customFormat="1" x14ac:dyDescent="0.25">
      <c r="C203" s="65"/>
      <c r="K203" s="66"/>
      <c r="L203" s="78"/>
      <c r="M203" s="78"/>
      <c r="N203" s="78"/>
      <c r="R203" s="67"/>
      <c r="S203" s="67"/>
      <c r="T203" s="98"/>
      <c r="W203" s="67"/>
    </row>
    <row r="204" spans="2:23" s="59" customFormat="1" x14ac:dyDescent="0.25">
      <c r="C204" s="65"/>
      <c r="K204" s="66"/>
      <c r="L204" s="78"/>
      <c r="M204" s="78"/>
      <c r="N204" s="78"/>
      <c r="R204" s="67"/>
      <c r="S204" s="67"/>
      <c r="T204" s="98"/>
      <c r="W204" s="67"/>
    </row>
    <row r="205" spans="2:23" s="59" customFormat="1" x14ac:dyDescent="0.25">
      <c r="C205" s="65"/>
      <c r="K205" s="66"/>
      <c r="L205" s="78"/>
      <c r="M205" s="78"/>
      <c r="N205" s="78"/>
      <c r="R205" s="67"/>
      <c r="S205" s="67"/>
      <c r="T205" s="98"/>
      <c r="W205" s="67"/>
    </row>
    <row r="206" spans="2:23" s="59" customFormat="1" x14ac:dyDescent="0.25">
      <c r="C206" s="65"/>
      <c r="K206" s="66"/>
      <c r="L206" s="78"/>
      <c r="M206" s="78"/>
      <c r="N206" s="78"/>
      <c r="R206" s="67"/>
      <c r="S206" s="67"/>
      <c r="T206" s="98"/>
      <c r="W206" s="67"/>
    </row>
    <row r="207" spans="2:23" s="59" customFormat="1" x14ac:dyDescent="0.25">
      <c r="C207" s="65"/>
      <c r="K207" s="66"/>
      <c r="L207" s="78"/>
      <c r="M207" s="78"/>
      <c r="N207" s="78"/>
      <c r="R207" s="67"/>
      <c r="S207" s="67"/>
      <c r="T207" s="98"/>
      <c r="W207" s="67"/>
    </row>
    <row r="208" spans="2:23" s="59" customFormat="1" x14ac:dyDescent="0.25">
      <c r="C208" s="65"/>
      <c r="K208" s="66"/>
      <c r="L208" s="78"/>
      <c r="M208" s="78"/>
      <c r="N208" s="78"/>
      <c r="R208" s="67"/>
      <c r="S208" s="67"/>
      <c r="T208" s="98"/>
      <c r="W208" s="67"/>
    </row>
    <row r="209" spans="3:23" s="59" customFormat="1" x14ac:dyDescent="0.25">
      <c r="C209" s="65"/>
      <c r="K209" s="66"/>
      <c r="L209" s="78"/>
      <c r="M209" s="78"/>
      <c r="N209" s="78"/>
      <c r="R209" s="67"/>
      <c r="S209" s="67"/>
      <c r="T209" s="98"/>
      <c r="W209" s="67"/>
    </row>
    <row r="210" spans="3:23" s="59" customFormat="1" x14ac:dyDescent="0.25">
      <c r="C210" s="65"/>
      <c r="K210" s="66"/>
      <c r="L210" s="78"/>
      <c r="M210" s="78"/>
      <c r="N210" s="78"/>
      <c r="R210" s="67"/>
      <c r="S210" s="67"/>
      <c r="T210" s="98"/>
      <c r="W210" s="67"/>
    </row>
    <row r="211" spans="3:23" s="59" customFormat="1" x14ac:dyDescent="0.25">
      <c r="C211" s="65"/>
      <c r="K211" s="66"/>
      <c r="L211" s="78"/>
      <c r="M211" s="78"/>
      <c r="N211" s="78"/>
      <c r="R211" s="67"/>
      <c r="S211" s="67"/>
      <c r="T211" s="98"/>
      <c r="W211" s="67"/>
    </row>
    <row r="212" spans="3:23" s="59" customFormat="1" x14ac:dyDescent="0.25">
      <c r="C212" s="65"/>
      <c r="K212" s="66"/>
      <c r="L212" s="78"/>
      <c r="M212" s="78"/>
      <c r="N212" s="78"/>
      <c r="R212" s="67"/>
      <c r="S212" s="67"/>
      <c r="T212" s="98"/>
      <c r="W212" s="67"/>
    </row>
    <row r="213" spans="3:23" s="59" customFormat="1" x14ac:dyDescent="0.25">
      <c r="C213" s="65"/>
      <c r="K213" s="66"/>
      <c r="L213" s="78"/>
      <c r="M213" s="78"/>
      <c r="N213" s="78"/>
      <c r="R213" s="67"/>
      <c r="S213" s="67"/>
      <c r="T213" s="98"/>
      <c r="W213" s="67"/>
    </row>
    <row r="214" spans="3:23" s="59" customFormat="1" x14ac:dyDescent="0.25">
      <c r="C214" s="65"/>
      <c r="K214" s="66"/>
      <c r="L214" s="78"/>
      <c r="M214" s="78"/>
      <c r="N214" s="78"/>
      <c r="R214" s="67"/>
      <c r="S214" s="67"/>
      <c r="T214" s="98"/>
      <c r="W214" s="67"/>
    </row>
    <row r="215" spans="3:23" s="59" customFormat="1" x14ac:dyDescent="0.25">
      <c r="C215" s="65"/>
      <c r="K215" s="66"/>
      <c r="L215" s="78"/>
      <c r="M215" s="78"/>
      <c r="N215" s="78"/>
      <c r="R215" s="67"/>
      <c r="S215" s="67"/>
      <c r="T215" s="98"/>
      <c r="W215" s="67"/>
    </row>
    <row r="216" spans="3:23" s="59" customFormat="1" x14ac:dyDescent="0.25">
      <c r="C216" s="65"/>
      <c r="K216" s="66"/>
      <c r="L216" s="78"/>
      <c r="M216" s="78"/>
      <c r="N216" s="78"/>
      <c r="R216" s="67"/>
      <c r="S216" s="67"/>
      <c r="T216" s="98"/>
      <c r="W216" s="67"/>
    </row>
    <row r="217" spans="3:23" s="59" customFormat="1" x14ac:dyDescent="0.25">
      <c r="C217" s="65"/>
      <c r="K217" s="66"/>
      <c r="L217" s="78"/>
      <c r="M217" s="78"/>
      <c r="N217" s="78"/>
      <c r="R217" s="67"/>
      <c r="S217" s="67"/>
      <c r="T217" s="98"/>
      <c r="W217" s="67"/>
    </row>
    <row r="218" spans="3:23" s="59" customFormat="1" x14ac:dyDescent="0.25">
      <c r="C218" s="65"/>
      <c r="K218" s="66"/>
      <c r="L218" s="78"/>
      <c r="M218" s="78"/>
      <c r="N218" s="78"/>
      <c r="R218" s="67"/>
      <c r="S218" s="67"/>
      <c r="T218" s="98"/>
      <c r="W218" s="67"/>
    </row>
    <row r="219" spans="3:23" s="59" customFormat="1" x14ac:dyDescent="0.25">
      <c r="C219" s="65"/>
      <c r="K219" s="66"/>
      <c r="L219" s="78"/>
      <c r="M219" s="78"/>
      <c r="N219" s="78"/>
      <c r="R219" s="67"/>
      <c r="S219" s="67"/>
      <c r="T219" s="98"/>
      <c r="W219" s="67"/>
    </row>
    <row r="220" spans="3:23" s="59" customFormat="1" x14ac:dyDescent="0.25">
      <c r="C220" s="65"/>
      <c r="K220" s="66"/>
      <c r="L220" s="78"/>
      <c r="M220" s="78"/>
      <c r="N220" s="78"/>
      <c r="R220" s="67"/>
      <c r="S220" s="67"/>
      <c r="T220" s="98"/>
      <c r="W220" s="67"/>
    </row>
    <row r="221" spans="3:23" s="59" customFormat="1" x14ac:dyDescent="0.25">
      <c r="C221" s="65"/>
      <c r="K221" s="66"/>
      <c r="L221" s="78"/>
      <c r="M221" s="78"/>
      <c r="N221" s="78"/>
      <c r="R221" s="67"/>
      <c r="S221" s="67"/>
      <c r="T221" s="98"/>
      <c r="W221" s="67"/>
    </row>
    <row r="222" spans="3:23" s="59" customFormat="1" x14ac:dyDescent="0.25">
      <c r="C222" s="65"/>
      <c r="K222" s="66"/>
      <c r="L222" s="78"/>
      <c r="M222" s="78"/>
      <c r="N222" s="78"/>
      <c r="R222" s="67"/>
      <c r="S222" s="67"/>
      <c r="T222" s="98"/>
      <c r="W222" s="67"/>
    </row>
    <row r="223" spans="3:23" s="59" customFormat="1" x14ac:dyDescent="0.25">
      <c r="C223" s="65"/>
      <c r="K223" s="66"/>
      <c r="L223" s="78"/>
      <c r="M223" s="78"/>
      <c r="N223" s="78"/>
      <c r="R223" s="67"/>
      <c r="S223" s="67"/>
      <c r="T223" s="98"/>
      <c r="W223" s="67"/>
    </row>
    <row r="224" spans="3:23" s="59" customFormat="1" x14ac:dyDescent="0.25">
      <c r="C224" s="65"/>
      <c r="K224" s="66"/>
      <c r="L224" s="78"/>
      <c r="M224" s="78"/>
      <c r="N224" s="78"/>
      <c r="R224" s="67"/>
      <c r="S224" s="67"/>
      <c r="T224" s="98"/>
      <c r="W224" s="67"/>
    </row>
    <row r="225" spans="3:23" s="59" customFormat="1" x14ac:dyDescent="0.25">
      <c r="C225" s="65"/>
      <c r="K225" s="66"/>
      <c r="L225" s="78"/>
      <c r="M225" s="78"/>
      <c r="N225" s="78"/>
      <c r="R225" s="67"/>
      <c r="S225" s="67"/>
      <c r="T225" s="98"/>
      <c r="W225" s="67"/>
    </row>
    <row r="226" spans="3:23" s="59" customFormat="1" x14ac:dyDescent="0.25">
      <c r="C226" s="65"/>
      <c r="K226" s="66"/>
      <c r="L226" s="78"/>
      <c r="M226" s="78"/>
      <c r="N226" s="78"/>
      <c r="R226" s="67"/>
      <c r="S226" s="67"/>
      <c r="T226" s="98"/>
      <c r="W226" s="67"/>
    </row>
    <row r="227" spans="3:23" s="59" customFormat="1" x14ac:dyDescent="0.25">
      <c r="C227" s="65"/>
      <c r="K227" s="66"/>
      <c r="L227" s="78"/>
      <c r="M227" s="78"/>
      <c r="N227" s="78"/>
      <c r="R227" s="67"/>
      <c r="S227" s="67"/>
      <c r="T227" s="98"/>
      <c r="W227" s="67"/>
    </row>
    <row r="228" spans="3:23" s="59" customFormat="1" x14ac:dyDescent="0.25">
      <c r="C228" s="65"/>
      <c r="K228" s="66"/>
      <c r="L228" s="78"/>
      <c r="M228" s="78"/>
      <c r="N228" s="78"/>
      <c r="R228" s="67"/>
      <c r="S228" s="67"/>
      <c r="T228" s="98"/>
      <c r="W228" s="67"/>
    </row>
    <row r="229" spans="3:23" s="59" customFormat="1" x14ac:dyDescent="0.25">
      <c r="C229" s="65"/>
      <c r="K229" s="66"/>
      <c r="L229" s="78"/>
      <c r="M229" s="78"/>
      <c r="N229" s="78"/>
      <c r="R229" s="67"/>
      <c r="S229" s="67"/>
      <c r="T229" s="98"/>
      <c r="W229" s="67"/>
    </row>
    <row r="230" spans="3:23" s="59" customFormat="1" x14ac:dyDescent="0.25">
      <c r="C230" s="65"/>
      <c r="K230" s="66"/>
      <c r="L230" s="78"/>
      <c r="M230" s="78"/>
      <c r="N230" s="78"/>
      <c r="R230" s="67"/>
      <c r="S230" s="67"/>
      <c r="T230" s="98"/>
      <c r="W230" s="67"/>
    </row>
    <row r="231" spans="3:23" s="59" customFormat="1" x14ac:dyDescent="0.25">
      <c r="C231" s="65"/>
      <c r="K231" s="66"/>
      <c r="L231" s="78"/>
      <c r="M231" s="78"/>
      <c r="N231" s="78"/>
      <c r="R231" s="67"/>
      <c r="S231" s="67"/>
      <c r="T231" s="98"/>
      <c r="W231" s="67"/>
    </row>
    <row r="232" spans="3:23" s="59" customFormat="1" x14ac:dyDescent="0.25">
      <c r="C232" s="65"/>
      <c r="K232" s="66"/>
      <c r="L232" s="78"/>
      <c r="M232" s="78"/>
      <c r="N232" s="78"/>
      <c r="R232" s="67"/>
      <c r="S232" s="67"/>
      <c r="T232" s="98"/>
      <c r="W232" s="67"/>
    </row>
    <row r="233" spans="3:23" s="59" customFormat="1" x14ac:dyDescent="0.25">
      <c r="C233" s="65"/>
      <c r="K233" s="66"/>
      <c r="L233" s="78"/>
      <c r="M233" s="78"/>
      <c r="N233" s="78"/>
      <c r="R233" s="67"/>
      <c r="S233" s="67"/>
      <c r="T233" s="98"/>
      <c r="W233" s="67"/>
    </row>
    <row r="234" spans="3:23" s="59" customFormat="1" x14ac:dyDescent="0.25">
      <c r="C234" s="65"/>
      <c r="K234" s="66"/>
      <c r="L234" s="78"/>
      <c r="M234" s="78"/>
      <c r="N234" s="78"/>
      <c r="R234" s="67"/>
      <c r="S234" s="67"/>
      <c r="T234" s="98"/>
      <c r="W234" s="67"/>
    </row>
    <row r="235" spans="3:23" s="59" customFormat="1" x14ac:dyDescent="0.25">
      <c r="C235" s="65"/>
      <c r="K235" s="66"/>
      <c r="L235" s="78"/>
      <c r="M235" s="78"/>
      <c r="N235" s="78"/>
      <c r="R235" s="67"/>
      <c r="S235" s="67"/>
      <c r="T235" s="98"/>
      <c r="W235" s="67"/>
    </row>
    <row r="236" spans="3:23" s="59" customFormat="1" x14ac:dyDescent="0.25">
      <c r="C236" s="65"/>
      <c r="K236" s="66"/>
      <c r="L236" s="78"/>
      <c r="M236" s="78"/>
      <c r="N236" s="78"/>
      <c r="R236" s="67"/>
      <c r="S236" s="67"/>
      <c r="T236" s="98"/>
      <c r="W236" s="67"/>
    </row>
    <row r="237" spans="3:23" s="59" customFormat="1" x14ac:dyDescent="0.25">
      <c r="C237" s="65"/>
      <c r="K237" s="66"/>
      <c r="L237" s="78"/>
      <c r="M237" s="78"/>
      <c r="N237" s="78"/>
      <c r="R237" s="67"/>
      <c r="S237" s="67"/>
      <c r="T237" s="98"/>
      <c r="W237" s="67"/>
    </row>
    <row r="238" spans="3:23" s="59" customFormat="1" x14ac:dyDescent="0.25">
      <c r="C238" s="65"/>
      <c r="K238" s="66"/>
      <c r="L238" s="78"/>
      <c r="M238" s="78"/>
      <c r="N238" s="78"/>
      <c r="R238" s="67"/>
      <c r="S238" s="67"/>
      <c r="T238" s="98"/>
      <c r="W238" s="67"/>
    </row>
    <row r="239" spans="3:23" s="59" customFormat="1" x14ac:dyDescent="0.25">
      <c r="C239" s="65"/>
      <c r="K239" s="66"/>
      <c r="L239" s="78"/>
      <c r="M239" s="78"/>
      <c r="N239" s="78"/>
      <c r="R239" s="67"/>
      <c r="S239" s="67"/>
      <c r="T239" s="98"/>
      <c r="W239" s="67"/>
    </row>
    <row r="240" spans="3:23" s="59" customFormat="1" x14ac:dyDescent="0.25">
      <c r="C240" s="65"/>
      <c r="K240" s="66"/>
      <c r="L240" s="78"/>
      <c r="M240" s="78"/>
      <c r="N240" s="78"/>
      <c r="R240" s="67"/>
      <c r="S240" s="67"/>
      <c r="T240" s="98"/>
      <c r="W240" s="67"/>
    </row>
    <row r="241" spans="3:23" s="59" customFormat="1" x14ac:dyDescent="0.25">
      <c r="C241" s="65"/>
      <c r="K241" s="66"/>
      <c r="L241" s="78"/>
      <c r="M241" s="78"/>
      <c r="N241" s="78"/>
      <c r="R241" s="67"/>
      <c r="S241" s="67"/>
      <c r="T241" s="98"/>
      <c r="W241" s="67"/>
    </row>
    <row r="242" spans="3:23" s="59" customFormat="1" x14ac:dyDescent="0.25">
      <c r="C242" s="65"/>
      <c r="K242" s="66"/>
      <c r="L242" s="78"/>
      <c r="M242" s="78"/>
      <c r="N242" s="78"/>
      <c r="R242" s="67"/>
      <c r="S242" s="67"/>
      <c r="T242" s="98"/>
      <c r="W242" s="67"/>
    </row>
    <row r="243" spans="3:23" s="59" customFormat="1" x14ac:dyDescent="0.25">
      <c r="C243" s="65"/>
      <c r="K243" s="66"/>
      <c r="L243" s="78"/>
      <c r="M243" s="78"/>
      <c r="N243" s="78"/>
      <c r="R243" s="67"/>
      <c r="S243" s="67"/>
      <c r="T243" s="98"/>
      <c r="W243" s="67"/>
    </row>
    <row r="244" spans="3:23" s="59" customFormat="1" x14ac:dyDescent="0.25">
      <c r="C244" s="65"/>
      <c r="K244" s="66"/>
      <c r="L244" s="78"/>
      <c r="M244" s="78"/>
      <c r="N244" s="78"/>
      <c r="R244" s="67"/>
      <c r="S244" s="67"/>
      <c r="T244" s="98"/>
      <c r="W244" s="67"/>
    </row>
    <row r="245" spans="3:23" s="59" customFormat="1" x14ac:dyDescent="0.25">
      <c r="C245" s="65"/>
      <c r="K245" s="66"/>
      <c r="L245" s="78"/>
      <c r="M245" s="78"/>
      <c r="N245" s="78"/>
      <c r="R245" s="67"/>
      <c r="S245" s="67"/>
      <c r="T245" s="98"/>
      <c r="W245" s="67"/>
    </row>
    <row r="246" spans="3:23" s="59" customFormat="1" x14ac:dyDescent="0.25">
      <c r="C246" s="65"/>
      <c r="K246" s="66"/>
      <c r="L246" s="78"/>
      <c r="M246" s="78"/>
      <c r="N246" s="78"/>
      <c r="R246" s="67"/>
      <c r="S246" s="67"/>
      <c r="T246" s="98"/>
      <c r="W246" s="67"/>
    </row>
    <row r="247" spans="3:23" s="59" customFormat="1" x14ac:dyDescent="0.25">
      <c r="C247" s="65"/>
      <c r="K247" s="66"/>
      <c r="L247" s="78"/>
      <c r="M247" s="78"/>
      <c r="N247" s="78"/>
      <c r="R247" s="67"/>
      <c r="S247" s="67"/>
      <c r="T247" s="98"/>
      <c r="W247" s="67"/>
    </row>
    <row r="248" spans="3:23" s="59" customFormat="1" x14ac:dyDescent="0.25">
      <c r="C248" s="65"/>
      <c r="K248" s="66"/>
      <c r="L248" s="78"/>
      <c r="M248" s="78"/>
      <c r="N248" s="78"/>
      <c r="R248" s="67"/>
      <c r="S248" s="67"/>
      <c r="T248" s="98"/>
      <c r="W248" s="67"/>
    </row>
    <row r="249" spans="3:23" s="59" customFormat="1" x14ac:dyDescent="0.25">
      <c r="C249" s="65"/>
      <c r="K249" s="66"/>
      <c r="L249" s="78"/>
      <c r="M249" s="78"/>
      <c r="N249" s="78"/>
      <c r="R249" s="67"/>
      <c r="S249" s="67"/>
      <c r="T249" s="98"/>
      <c r="W249" s="67"/>
    </row>
    <row r="250" spans="3:23" s="59" customFormat="1" x14ac:dyDescent="0.25">
      <c r="C250" s="65"/>
      <c r="K250" s="66"/>
      <c r="L250" s="78"/>
      <c r="M250" s="78"/>
      <c r="N250" s="78"/>
      <c r="R250" s="67"/>
      <c r="S250" s="67"/>
      <c r="T250" s="98"/>
      <c r="W250" s="67"/>
    </row>
    <row r="251" spans="3:23" s="59" customFormat="1" x14ac:dyDescent="0.25">
      <c r="C251" s="65"/>
      <c r="K251" s="66"/>
      <c r="L251" s="78"/>
      <c r="M251" s="78"/>
      <c r="N251" s="78"/>
      <c r="R251" s="67"/>
      <c r="S251" s="67"/>
      <c r="T251" s="98"/>
      <c r="W251" s="67"/>
    </row>
    <row r="252" spans="3:23" s="59" customFormat="1" x14ac:dyDescent="0.25">
      <c r="C252" s="65"/>
      <c r="K252" s="66"/>
      <c r="L252" s="78"/>
      <c r="M252" s="78"/>
      <c r="N252" s="78"/>
      <c r="R252" s="67"/>
      <c r="S252" s="67"/>
      <c r="T252" s="98"/>
      <c r="W252" s="67"/>
    </row>
    <row r="253" spans="3:23" s="59" customFormat="1" x14ac:dyDescent="0.25">
      <c r="C253" s="65"/>
      <c r="K253" s="66"/>
      <c r="L253" s="78"/>
      <c r="M253" s="78"/>
      <c r="N253" s="78"/>
      <c r="R253" s="67"/>
      <c r="S253" s="67"/>
      <c r="T253" s="98"/>
      <c r="W253" s="67"/>
    </row>
    <row r="254" spans="3:23" s="59" customFormat="1" x14ac:dyDescent="0.25">
      <c r="C254" s="65"/>
      <c r="K254" s="66"/>
      <c r="L254" s="78"/>
      <c r="M254" s="78"/>
      <c r="N254" s="78"/>
      <c r="R254" s="67"/>
      <c r="S254" s="67"/>
      <c r="T254" s="98"/>
      <c r="W254" s="67"/>
    </row>
    <row r="255" spans="3:23" s="59" customFormat="1" x14ac:dyDescent="0.25">
      <c r="C255" s="65"/>
      <c r="K255" s="66"/>
      <c r="L255" s="78"/>
      <c r="M255" s="78"/>
      <c r="N255" s="78"/>
      <c r="R255" s="67"/>
      <c r="S255" s="67"/>
      <c r="T255" s="98"/>
      <c r="W255" s="67"/>
    </row>
    <row r="256" spans="3:23" s="59" customFormat="1" x14ac:dyDescent="0.25">
      <c r="C256" s="65"/>
      <c r="K256" s="66"/>
      <c r="L256" s="78"/>
      <c r="M256" s="78"/>
      <c r="N256" s="78"/>
      <c r="R256" s="67"/>
      <c r="S256" s="67"/>
      <c r="T256" s="98"/>
      <c r="W256" s="67"/>
    </row>
    <row r="257" spans="3:23" s="59" customFormat="1" x14ac:dyDescent="0.25">
      <c r="C257" s="65"/>
      <c r="K257" s="66"/>
      <c r="L257" s="78"/>
      <c r="M257" s="78"/>
      <c r="N257" s="78"/>
      <c r="R257" s="67"/>
      <c r="S257" s="67"/>
      <c r="T257" s="98"/>
      <c r="W257" s="67"/>
    </row>
    <row r="258" spans="3:23" s="59" customFormat="1" x14ac:dyDescent="0.25">
      <c r="C258" s="65"/>
      <c r="K258" s="66"/>
      <c r="L258" s="78"/>
      <c r="M258" s="78"/>
      <c r="N258" s="78"/>
      <c r="R258" s="67"/>
      <c r="S258" s="67"/>
      <c r="T258" s="98"/>
      <c r="W258" s="67"/>
    </row>
    <row r="259" spans="3:23" s="59" customFormat="1" x14ac:dyDescent="0.25">
      <c r="C259" s="65"/>
      <c r="K259" s="66"/>
      <c r="L259" s="78"/>
      <c r="M259" s="78"/>
      <c r="N259" s="78"/>
      <c r="R259" s="67"/>
      <c r="S259" s="67"/>
      <c r="T259" s="98"/>
      <c r="W259" s="67"/>
    </row>
    <row r="260" spans="3:23" s="59" customFormat="1" x14ac:dyDescent="0.25">
      <c r="C260" s="65"/>
      <c r="K260" s="66"/>
      <c r="L260" s="78"/>
      <c r="M260" s="78"/>
      <c r="N260" s="78"/>
      <c r="R260" s="67"/>
      <c r="S260" s="67"/>
      <c r="T260" s="98"/>
      <c r="W260" s="67"/>
    </row>
    <row r="261" spans="3:23" s="59" customFormat="1" x14ac:dyDescent="0.25">
      <c r="C261" s="65"/>
      <c r="K261" s="66"/>
      <c r="L261" s="78"/>
      <c r="M261" s="78"/>
      <c r="N261" s="78"/>
      <c r="R261" s="67"/>
      <c r="S261" s="67"/>
      <c r="T261" s="98"/>
      <c r="W261" s="67"/>
    </row>
    <row r="262" spans="3:23" s="59" customFormat="1" x14ac:dyDescent="0.25">
      <c r="C262" s="65"/>
      <c r="K262" s="66"/>
      <c r="L262" s="78"/>
      <c r="M262" s="78"/>
      <c r="N262" s="78"/>
      <c r="R262" s="67"/>
      <c r="S262" s="67"/>
      <c r="T262" s="98"/>
      <c r="W262" s="67"/>
    </row>
    <row r="263" spans="3:23" s="59" customFormat="1" x14ac:dyDescent="0.25">
      <c r="C263" s="65"/>
      <c r="K263" s="66"/>
      <c r="L263" s="78"/>
      <c r="M263" s="78"/>
      <c r="N263" s="78"/>
      <c r="R263" s="67"/>
      <c r="S263" s="67"/>
      <c r="T263" s="98"/>
      <c r="W263" s="67"/>
    </row>
    <row r="264" spans="3:23" s="59" customFormat="1" x14ac:dyDescent="0.25">
      <c r="C264" s="65"/>
      <c r="K264" s="66"/>
      <c r="L264" s="78"/>
      <c r="M264" s="78"/>
      <c r="N264" s="78"/>
      <c r="R264" s="67"/>
      <c r="S264" s="67"/>
      <c r="T264" s="98"/>
      <c r="W264" s="67"/>
    </row>
    <row r="265" spans="3:23" s="59" customFormat="1" x14ac:dyDescent="0.25">
      <c r="C265" s="65"/>
      <c r="K265" s="66"/>
      <c r="L265" s="78"/>
      <c r="M265" s="78"/>
      <c r="N265" s="78"/>
      <c r="R265" s="67"/>
      <c r="S265" s="67"/>
      <c r="T265" s="98"/>
      <c r="W265" s="67"/>
    </row>
    <row r="266" spans="3:23" s="59" customFormat="1" x14ac:dyDescent="0.25">
      <c r="C266" s="65"/>
      <c r="K266" s="66"/>
      <c r="L266" s="78"/>
      <c r="M266" s="78"/>
      <c r="N266" s="78"/>
      <c r="R266" s="67"/>
      <c r="S266" s="67"/>
      <c r="T266" s="98"/>
      <c r="W266" s="67"/>
    </row>
    <row r="267" spans="3:23" s="59" customFormat="1" x14ac:dyDescent="0.25">
      <c r="C267" s="65"/>
      <c r="K267" s="66"/>
      <c r="L267" s="78"/>
      <c r="M267" s="78"/>
      <c r="N267" s="78"/>
      <c r="R267" s="67"/>
      <c r="S267" s="67"/>
      <c r="T267" s="98"/>
      <c r="W267" s="67"/>
    </row>
    <row r="268" spans="3:23" s="59" customFormat="1" x14ac:dyDescent="0.25">
      <c r="C268" s="65"/>
      <c r="K268" s="66"/>
      <c r="L268" s="78"/>
      <c r="M268" s="78"/>
      <c r="N268" s="78"/>
      <c r="R268" s="67"/>
      <c r="S268" s="67"/>
      <c r="T268" s="98"/>
      <c r="W268" s="67"/>
    </row>
    <row r="269" spans="3:23" s="59" customFormat="1" x14ac:dyDescent="0.25">
      <c r="C269" s="65"/>
      <c r="K269" s="66"/>
      <c r="L269" s="78"/>
      <c r="M269" s="78"/>
      <c r="N269" s="78"/>
      <c r="R269" s="67"/>
      <c r="S269" s="67"/>
      <c r="T269" s="98"/>
      <c r="W269" s="67"/>
    </row>
    <row r="270" spans="3:23" s="59" customFormat="1" x14ac:dyDescent="0.25">
      <c r="C270" s="65"/>
      <c r="K270" s="66"/>
      <c r="L270" s="78"/>
      <c r="M270" s="78"/>
      <c r="N270" s="78"/>
      <c r="R270" s="67"/>
      <c r="S270" s="67"/>
      <c r="T270" s="98"/>
      <c r="W270" s="67"/>
    </row>
    <row r="271" spans="3:23" s="59" customFormat="1" x14ac:dyDescent="0.25">
      <c r="C271" s="65"/>
      <c r="K271" s="66"/>
      <c r="L271" s="78"/>
      <c r="M271" s="78"/>
      <c r="N271" s="78"/>
      <c r="R271" s="67"/>
      <c r="S271" s="67"/>
      <c r="T271" s="98"/>
      <c r="W271" s="67"/>
    </row>
    <row r="272" spans="3:23" s="59" customFormat="1" x14ac:dyDescent="0.25">
      <c r="C272" s="65"/>
      <c r="K272" s="66"/>
      <c r="L272" s="78"/>
      <c r="M272" s="78"/>
      <c r="N272" s="78"/>
      <c r="R272" s="67"/>
      <c r="S272" s="67"/>
      <c r="T272" s="98"/>
      <c r="W272" s="67"/>
    </row>
    <row r="273" spans="3:23" s="59" customFormat="1" x14ac:dyDescent="0.25">
      <c r="C273" s="65"/>
      <c r="K273" s="66"/>
      <c r="L273" s="78"/>
      <c r="M273" s="78"/>
      <c r="N273" s="78"/>
      <c r="R273" s="67"/>
      <c r="S273" s="67"/>
      <c r="T273" s="98"/>
      <c r="W273" s="67"/>
    </row>
    <row r="274" spans="3:23" s="59" customFormat="1" x14ac:dyDescent="0.25">
      <c r="C274" s="65"/>
      <c r="K274" s="66"/>
      <c r="L274" s="78"/>
      <c r="M274" s="78"/>
      <c r="N274" s="78"/>
      <c r="R274" s="67"/>
      <c r="S274" s="67"/>
      <c r="T274" s="98"/>
      <c r="W274" s="67"/>
    </row>
    <row r="275" spans="3:23" s="59" customFormat="1" x14ac:dyDescent="0.25">
      <c r="C275" s="65"/>
      <c r="K275" s="66"/>
      <c r="L275" s="78"/>
      <c r="M275" s="78"/>
      <c r="N275" s="78"/>
      <c r="R275" s="67"/>
      <c r="S275" s="67"/>
      <c r="T275" s="98"/>
      <c r="W275" s="67"/>
    </row>
    <row r="276" spans="3:23" s="59" customFormat="1" x14ac:dyDescent="0.25">
      <c r="C276" s="65"/>
      <c r="K276" s="66"/>
      <c r="L276" s="78"/>
      <c r="M276" s="78"/>
      <c r="N276" s="78"/>
      <c r="R276" s="67"/>
      <c r="S276" s="67"/>
      <c r="T276" s="98"/>
      <c r="W276" s="67"/>
    </row>
    <row r="277" spans="3:23" s="59" customFormat="1" x14ac:dyDescent="0.25">
      <c r="C277" s="65"/>
      <c r="K277" s="66"/>
      <c r="L277" s="78"/>
      <c r="M277" s="78"/>
      <c r="N277" s="78"/>
      <c r="R277" s="67"/>
      <c r="S277" s="67"/>
      <c r="T277" s="98"/>
      <c r="W277" s="67"/>
    </row>
    <row r="278" spans="3:23" s="59" customFormat="1" x14ac:dyDescent="0.25">
      <c r="C278" s="65"/>
      <c r="K278" s="66"/>
      <c r="L278" s="78"/>
      <c r="M278" s="78"/>
      <c r="N278" s="78"/>
      <c r="R278" s="67"/>
      <c r="S278" s="67"/>
      <c r="T278" s="98"/>
      <c r="W278" s="67"/>
    </row>
    <row r="279" spans="3:23" s="59" customFormat="1" x14ac:dyDescent="0.25">
      <c r="C279" s="65"/>
      <c r="K279" s="66"/>
      <c r="L279" s="78"/>
      <c r="M279" s="78"/>
      <c r="N279" s="78"/>
      <c r="R279" s="67"/>
      <c r="S279" s="67"/>
      <c r="T279" s="98"/>
      <c r="W279" s="67"/>
    </row>
    <row r="280" spans="3:23" s="59" customFormat="1" x14ac:dyDescent="0.25">
      <c r="C280" s="65"/>
      <c r="K280" s="66"/>
      <c r="L280" s="78"/>
      <c r="M280" s="78"/>
      <c r="N280" s="78"/>
      <c r="R280" s="67"/>
      <c r="S280" s="67"/>
      <c r="T280" s="98"/>
      <c r="W280" s="67"/>
    </row>
    <row r="281" spans="3:23" s="59" customFormat="1" x14ac:dyDescent="0.25">
      <c r="C281" s="65"/>
      <c r="K281" s="66"/>
      <c r="L281" s="78"/>
      <c r="M281" s="78"/>
      <c r="N281" s="78"/>
      <c r="R281" s="67"/>
      <c r="S281" s="67"/>
      <c r="T281" s="98"/>
      <c r="W281" s="67"/>
    </row>
    <row r="282" spans="3:23" s="59" customFormat="1" x14ac:dyDescent="0.25">
      <c r="C282" s="65"/>
      <c r="K282" s="66"/>
      <c r="L282" s="78"/>
      <c r="M282" s="78"/>
      <c r="N282" s="78"/>
      <c r="R282" s="67"/>
      <c r="S282" s="67"/>
      <c r="T282" s="98"/>
      <c r="W282" s="67"/>
    </row>
    <row r="283" spans="3:23" s="59" customFormat="1" x14ac:dyDescent="0.25">
      <c r="C283" s="65"/>
      <c r="K283" s="66"/>
      <c r="L283" s="78"/>
      <c r="M283" s="78"/>
      <c r="N283" s="78"/>
      <c r="R283" s="67"/>
      <c r="S283" s="67"/>
      <c r="T283" s="98"/>
      <c r="W283" s="67"/>
    </row>
    <row r="284" spans="3:23" s="59" customFormat="1" x14ac:dyDescent="0.25">
      <c r="C284" s="65"/>
      <c r="K284" s="66"/>
      <c r="L284" s="78"/>
      <c r="M284" s="78"/>
      <c r="N284" s="78"/>
      <c r="R284" s="67"/>
      <c r="S284" s="67"/>
      <c r="T284" s="98"/>
      <c r="W284" s="67"/>
    </row>
    <row r="285" spans="3:23" s="59" customFormat="1" x14ac:dyDescent="0.25">
      <c r="C285" s="65"/>
      <c r="K285" s="66"/>
      <c r="L285" s="78"/>
      <c r="M285" s="78"/>
      <c r="N285" s="78"/>
      <c r="R285" s="67"/>
      <c r="S285" s="67"/>
      <c r="T285" s="98"/>
      <c r="W285" s="67"/>
    </row>
    <row r="286" spans="3:23" s="59" customFormat="1" x14ac:dyDescent="0.25">
      <c r="C286" s="65"/>
      <c r="K286" s="66"/>
      <c r="L286" s="78"/>
      <c r="M286" s="78"/>
      <c r="N286" s="78"/>
      <c r="R286" s="67"/>
      <c r="S286" s="67"/>
      <c r="T286" s="98"/>
      <c r="W286" s="67"/>
    </row>
    <row r="287" spans="3:23" s="59" customFormat="1" x14ac:dyDescent="0.25">
      <c r="C287" s="65"/>
      <c r="K287" s="66"/>
      <c r="L287" s="78"/>
      <c r="M287" s="78"/>
      <c r="N287" s="78"/>
      <c r="R287" s="67"/>
      <c r="S287" s="67"/>
      <c r="T287" s="98"/>
      <c r="W287" s="67"/>
    </row>
    <row r="288" spans="3:23" s="59" customFormat="1" x14ac:dyDescent="0.25">
      <c r="C288" s="65"/>
      <c r="K288" s="66"/>
      <c r="L288" s="78"/>
      <c r="M288" s="78"/>
      <c r="N288" s="78"/>
      <c r="R288" s="67"/>
      <c r="S288" s="67"/>
      <c r="T288" s="98"/>
      <c r="W288" s="67"/>
    </row>
    <row r="289" spans="3:23" s="59" customFormat="1" x14ac:dyDescent="0.25">
      <c r="C289" s="65"/>
      <c r="K289" s="66"/>
      <c r="L289" s="78"/>
      <c r="M289" s="78"/>
      <c r="N289" s="78"/>
      <c r="R289" s="67"/>
      <c r="S289" s="67"/>
      <c r="T289" s="98"/>
      <c r="W289" s="67"/>
    </row>
    <row r="290" spans="3:23" s="59" customFormat="1" x14ac:dyDescent="0.25">
      <c r="C290" s="65"/>
      <c r="K290" s="66"/>
      <c r="L290" s="78"/>
      <c r="M290" s="78"/>
      <c r="N290" s="78"/>
      <c r="R290" s="67"/>
      <c r="S290" s="67"/>
      <c r="T290" s="98"/>
      <c r="W290" s="67"/>
    </row>
    <row r="291" spans="3:23" s="59" customFormat="1" x14ac:dyDescent="0.25">
      <c r="C291" s="65"/>
      <c r="K291" s="66"/>
      <c r="L291" s="78"/>
      <c r="M291" s="78"/>
      <c r="N291" s="78"/>
      <c r="R291" s="67"/>
      <c r="S291" s="67"/>
      <c r="T291" s="98"/>
      <c r="W291" s="67"/>
    </row>
    <row r="292" spans="3:23" s="59" customFormat="1" x14ac:dyDescent="0.25">
      <c r="C292" s="65"/>
      <c r="K292" s="66"/>
      <c r="L292" s="78"/>
      <c r="M292" s="78"/>
      <c r="N292" s="78"/>
      <c r="R292" s="67"/>
      <c r="S292" s="67"/>
      <c r="T292" s="98"/>
      <c r="W292" s="67"/>
    </row>
    <row r="293" spans="3:23" s="59" customFormat="1" x14ac:dyDescent="0.25">
      <c r="C293" s="65"/>
      <c r="K293" s="66"/>
      <c r="L293" s="78"/>
      <c r="M293" s="78"/>
      <c r="N293" s="78"/>
      <c r="R293" s="67"/>
      <c r="S293" s="67"/>
      <c r="T293" s="98"/>
      <c r="W293" s="67"/>
    </row>
    <row r="294" spans="3:23" s="59" customFormat="1" x14ac:dyDescent="0.25">
      <c r="C294" s="65"/>
      <c r="K294" s="66"/>
      <c r="L294" s="78"/>
      <c r="M294" s="78"/>
      <c r="N294" s="78"/>
      <c r="R294" s="67"/>
      <c r="S294" s="67"/>
      <c r="T294" s="98"/>
      <c r="W294" s="67"/>
    </row>
    <row r="295" spans="3:23" s="59" customFormat="1" x14ac:dyDescent="0.25">
      <c r="C295" s="65"/>
      <c r="K295" s="66"/>
      <c r="L295" s="78"/>
      <c r="M295" s="78"/>
      <c r="N295" s="78"/>
      <c r="R295" s="67"/>
      <c r="S295" s="67"/>
      <c r="T295" s="98"/>
      <c r="W295" s="67"/>
    </row>
    <row r="296" spans="3:23" s="59" customFormat="1" x14ac:dyDescent="0.25">
      <c r="C296" s="65"/>
      <c r="K296" s="66"/>
      <c r="L296" s="78"/>
      <c r="M296" s="78"/>
      <c r="N296" s="78"/>
      <c r="R296" s="67"/>
      <c r="S296" s="67"/>
      <c r="T296" s="98"/>
      <c r="W296" s="67"/>
    </row>
    <row r="297" spans="3:23" s="59" customFormat="1" x14ac:dyDescent="0.25">
      <c r="C297" s="65"/>
      <c r="K297" s="66"/>
      <c r="L297" s="78"/>
      <c r="M297" s="78"/>
      <c r="N297" s="78"/>
      <c r="R297" s="67"/>
      <c r="S297" s="67"/>
      <c r="T297" s="98"/>
      <c r="W297" s="67"/>
    </row>
    <row r="298" spans="3:23" s="59" customFormat="1" x14ac:dyDescent="0.25">
      <c r="C298" s="65"/>
      <c r="K298" s="66"/>
      <c r="L298" s="78"/>
      <c r="M298" s="78"/>
      <c r="N298" s="78"/>
      <c r="R298" s="67"/>
      <c r="S298" s="67"/>
      <c r="T298" s="98"/>
      <c r="W298" s="67"/>
    </row>
    <row r="299" spans="3:23" s="59" customFormat="1" x14ac:dyDescent="0.25">
      <c r="C299" s="65"/>
      <c r="K299" s="66"/>
      <c r="L299" s="78"/>
      <c r="M299" s="78"/>
      <c r="N299" s="78"/>
      <c r="R299" s="67"/>
      <c r="S299" s="67"/>
      <c r="T299" s="98"/>
      <c r="W299" s="67"/>
    </row>
    <row r="300" spans="3:23" s="59" customFormat="1" x14ac:dyDescent="0.25">
      <c r="C300" s="65"/>
      <c r="K300" s="66"/>
      <c r="L300" s="78"/>
      <c r="M300" s="78"/>
      <c r="N300" s="78"/>
      <c r="R300" s="67"/>
      <c r="S300" s="67"/>
      <c r="T300" s="98"/>
      <c r="W300" s="67"/>
    </row>
    <row r="301" spans="3:23" s="59" customFormat="1" x14ac:dyDescent="0.25">
      <c r="C301" s="65"/>
      <c r="K301" s="66"/>
      <c r="L301" s="78"/>
      <c r="M301" s="78"/>
      <c r="N301" s="78"/>
      <c r="R301" s="67"/>
      <c r="S301" s="67"/>
      <c r="T301" s="98"/>
      <c r="W301" s="67"/>
    </row>
    <row r="302" spans="3:23" s="59" customFormat="1" x14ac:dyDescent="0.25">
      <c r="C302" s="65"/>
      <c r="K302" s="66"/>
      <c r="L302" s="78"/>
      <c r="M302" s="78"/>
      <c r="N302" s="78"/>
      <c r="R302" s="67"/>
      <c r="S302" s="67"/>
      <c r="T302" s="98"/>
      <c r="W302" s="67"/>
    </row>
    <row r="303" spans="3:23" s="59" customFormat="1" x14ac:dyDescent="0.25">
      <c r="C303" s="65"/>
      <c r="K303" s="66"/>
      <c r="L303" s="78"/>
      <c r="M303" s="78"/>
      <c r="N303" s="78"/>
      <c r="R303" s="67"/>
      <c r="S303" s="67"/>
      <c r="T303" s="98"/>
      <c r="W303" s="67"/>
    </row>
    <row r="304" spans="3:23" s="59" customFormat="1" x14ac:dyDescent="0.25">
      <c r="C304" s="65"/>
      <c r="K304" s="66"/>
      <c r="L304" s="78"/>
      <c r="M304" s="78"/>
      <c r="N304" s="78"/>
      <c r="R304" s="67"/>
      <c r="S304" s="67"/>
      <c r="T304" s="98"/>
      <c r="W304" s="67"/>
    </row>
    <row r="305" spans="3:23" s="59" customFormat="1" x14ac:dyDescent="0.25">
      <c r="C305" s="65"/>
      <c r="K305" s="66"/>
      <c r="L305" s="78"/>
      <c r="M305" s="78"/>
      <c r="N305" s="78"/>
      <c r="R305" s="67"/>
      <c r="S305" s="67"/>
      <c r="T305" s="98"/>
      <c r="W305" s="67"/>
    </row>
    <row r="306" spans="3:23" s="59" customFormat="1" x14ac:dyDescent="0.25">
      <c r="C306" s="65"/>
      <c r="K306" s="66"/>
      <c r="L306" s="78"/>
      <c r="M306" s="78"/>
      <c r="N306" s="78"/>
      <c r="R306" s="67"/>
      <c r="S306" s="67"/>
      <c r="T306" s="98"/>
      <c r="W306" s="67"/>
    </row>
    <row r="307" spans="3:23" s="59" customFormat="1" x14ac:dyDescent="0.25">
      <c r="C307" s="65"/>
      <c r="K307" s="66"/>
      <c r="L307" s="78"/>
      <c r="M307" s="78"/>
      <c r="N307" s="78"/>
      <c r="R307" s="67"/>
      <c r="S307" s="67"/>
      <c r="T307" s="98"/>
      <c r="W307" s="67"/>
    </row>
    <row r="308" spans="3:23" s="59" customFormat="1" x14ac:dyDescent="0.25">
      <c r="C308" s="65"/>
      <c r="K308" s="66"/>
      <c r="L308" s="78"/>
      <c r="M308" s="78"/>
      <c r="N308" s="78"/>
      <c r="R308" s="67"/>
      <c r="S308" s="67"/>
      <c r="T308" s="98"/>
      <c r="W308" s="67"/>
    </row>
    <row r="309" spans="3:23" s="59" customFormat="1" x14ac:dyDescent="0.25">
      <c r="C309" s="65"/>
      <c r="K309" s="66"/>
      <c r="L309" s="78"/>
      <c r="M309" s="78"/>
      <c r="N309" s="78"/>
      <c r="R309" s="67"/>
      <c r="S309" s="67"/>
      <c r="T309" s="98"/>
      <c r="W309" s="67"/>
    </row>
    <row r="310" spans="3:23" s="59" customFormat="1" x14ac:dyDescent="0.25">
      <c r="C310" s="65"/>
      <c r="K310" s="66"/>
      <c r="L310" s="78"/>
      <c r="M310" s="78"/>
      <c r="N310" s="78"/>
      <c r="R310" s="67"/>
      <c r="S310" s="67"/>
      <c r="T310" s="98"/>
      <c r="W310" s="67"/>
    </row>
    <row r="311" spans="3:23" s="59" customFormat="1" x14ac:dyDescent="0.25">
      <c r="C311" s="65"/>
      <c r="K311" s="66"/>
      <c r="L311" s="78"/>
      <c r="M311" s="78"/>
      <c r="N311" s="78"/>
      <c r="R311" s="67"/>
      <c r="S311" s="67"/>
      <c r="T311" s="98"/>
      <c r="W311" s="67"/>
    </row>
    <row r="312" spans="3:23" s="59" customFormat="1" x14ac:dyDescent="0.25">
      <c r="C312" s="65"/>
      <c r="K312" s="66"/>
      <c r="L312" s="78"/>
      <c r="M312" s="78"/>
      <c r="N312" s="78"/>
      <c r="R312" s="67"/>
      <c r="S312" s="67"/>
      <c r="T312" s="98"/>
      <c r="W312" s="67"/>
    </row>
    <row r="313" spans="3:23" s="59" customFormat="1" x14ac:dyDescent="0.25">
      <c r="C313" s="65"/>
      <c r="K313" s="66"/>
      <c r="L313" s="78"/>
      <c r="M313" s="78"/>
      <c r="N313" s="78"/>
      <c r="R313" s="67"/>
      <c r="S313" s="67"/>
      <c r="T313" s="98"/>
      <c r="W313" s="67"/>
    </row>
    <row r="314" spans="3:23" s="59" customFormat="1" x14ac:dyDescent="0.25">
      <c r="C314" s="65"/>
      <c r="K314" s="66"/>
      <c r="L314" s="78"/>
      <c r="M314" s="78"/>
      <c r="N314" s="78"/>
      <c r="R314" s="67"/>
      <c r="S314" s="67"/>
      <c r="T314" s="98"/>
      <c r="W314" s="67"/>
    </row>
    <row r="315" spans="3:23" s="59" customFormat="1" x14ac:dyDescent="0.25">
      <c r="C315" s="65"/>
      <c r="K315" s="66"/>
      <c r="L315" s="78"/>
      <c r="M315" s="78"/>
      <c r="N315" s="78"/>
      <c r="R315" s="67"/>
      <c r="S315" s="67"/>
      <c r="T315" s="98"/>
      <c r="W315" s="67"/>
    </row>
    <row r="316" spans="3:23" s="59" customFormat="1" x14ac:dyDescent="0.25">
      <c r="C316" s="65"/>
      <c r="K316" s="66"/>
      <c r="L316" s="78"/>
      <c r="M316" s="78"/>
      <c r="N316" s="78"/>
      <c r="R316" s="67"/>
      <c r="S316" s="67"/>
      <c r="T316" s="98"/>
      <c r="W316" s="67"/>
    </row>
    <row r="317" spans="3:23" s="59" customFormat="1" x14ac:dyDescent="0.25">
      <c r="C317" s="65"/>
      <c r="K317" s="66"/>
      <c r="L317" s="78"/>
      <c r="M317" s="78"/>
      <c r="N317" s="78"/>
      <c r="R317" s="67"/>
      <c r="S317" s="67"/>
      <c r="T317" s="98"/>
      <c r="W317" s="67"/>
    </row>
    <row r="318" spans="3:23" s="59" customFormat="1" x14ac:dyDescent="0.25">
      <c r="C318" s="65"/>
      <c r="K318" s="66"/>
      <c r="L318" s="78"/>
      <c r="M318" s="78"/>
      <c r="N318" s="78"/>
      <c r="R318" s="67"/>
      <c r="S318" s="67"/>
      <c r="T318" s="98"/>
      <c r="W318" s="67"/>
    </row>
    <row r="319" spans="3:23" s="59" customFormat="1" x14ac:dyDescent="0.25">
      <c r="C319" s="65"/>
      <c r="K319" s="66"/>
      <c r="L319" s="78"/>
      <c r="M319" s="78"/>
      <c r="N319" s="78"/>
      <c r="R319" s="67"/>
      <c r="S319" s="67"/>
      <c r="T319" s="98"/>
      <c r="W319" s="67"/>
    </row>
    <row r="320" spans="3:23" s="59" customFormat="1" x14ac:dyDescent="0.25">
      <c r="C320" s="65"/>
      <c r="K320" s="66"/>
      <c r="L320" s="78"/>
      <c r="M320" s="78"/>
      <c r="N320" s="78"/>
      <c r="R320" s="67"/>
      <c r="S320" s="67"/>
      <c r="T320" s="98"/>
      <c r="W320" s="67"/>
    </row>
    <row r="321" spans="3:23" s="59" customFormat="1" x14ac:dyDescent="0.25">
      <c r="C321" s="65"/>
      <c r="K321" s="66"/>
      <c r="L321" s="78"/>
      <c r="M321" s="78"/>
      <c r="N321" s="78"/>
      <c r="R321" s="67"/>
      <c r="S321" s="67"/>
      <c r="T321" s="98"/>
      <c r="W321" s="67"/>
    </row>
    <row r="322" spans="3:23" s="59" customFormat="1" x14ac:dyDescent="0.25">
      <c r="C322" s="65"/>
      <c r="K322" s="66"/>
      <c r="L322" s="78"/>
      <c r="M322" s="82"/>
      <c r="R322" s="67"/>
      <c r="S322" s="67"/>
      <c r="T322" s="98"/>
      <c r="W322" s="67"/>
    </row>
    <row r="323" spans="3:23" s="59" customFormat="1" x14ac:dyDescent="0.25">
      <c r="C323" s="65"/>
      <c r="K323" s="66"/>
      <c r="L323" s="78"/>
      <c r="M323" s="82"/>
      <c r="R323" s="67"/>
      <c r="S323" s="67"/>
      <c r="T323" s="98"/>
      <c r="W323" s="67"/>
    </row>
    <row r="324" spans="3:23" s="59" customFormat="1" x14ac:dyDescent="0.25">
      <c r="C324" s="65"/>
      <c r="K324" s="66"/>
      <c r="L324" s="78"/>
      <c r="M324" s="82"/>
      <c r="R324" s="67"/>
      <c r="S324" s="67"/>
      <c r="T324" s="98"/>
      <c r="W324" s="67"/>
    </row>
    <row r="325" spans="3:23" s="59" customFormat="1" x14ac:dyDescent="0.25">
      <c r="C325" s="65"/>
      <c r="K325" s="66"/>
      <c r="L325" s="78"/>
      <c r="M325" s="82"/>
      <c r="R325" s="67"/>
      <c r="S325" s="67"/>
      <c r="T325" s="98"/>
      <c r="W325" s="67"/>
    </row>
    <row r="326" spans="3:23" s="59" customFormat="1" x14ac:dyDescent="0.25">
      <c r="C326" s="65"/>
      <c r="K326" s="66"/>
      <c r="L326" s="78"/>
      <c r="M326" s="82"/>
      <c r="R326" s="67"/>
      <c r="S326" s="67"/>
      <c r="T326" s="98"/>
      <c r="W326" s="67"/>
    </row>
    <row r="327" spans="3:23" s="59" customFormat="1" x14ac:dyDescent="0.25">
      <c r="C327" s="65"/>
      <c r="K327" s="66"/>
      <c r="L327" s="78"/>
      <c r="M327" s="82"/>
      <c r="R327" s="67"/>
      <c r="S327" s="67"/>
      <c r="T327" s="98"/>
      <c r="W327" s="67"/>
    </row>
    <row r="328" spans="3:23" s="59" customFormat="1" x14ac:dyDescent="0.25">
      <c r="C328" s="65"/>
      <c r="K328" s="66"/>
      <c r="L328" s="78"/>
      <c r="M328" s="82"/>
      <c r="R328" s="67"/>
      <c r="S328" s="67"/>
      <c r="T328" s="98"/>
      <c r="W328" s="67"/>
    </row>
    <row r="329" spans="3:23" s="59" customFormat="1" x14ac:dyDescent="0.25">
      <c r="C329" s="65"/>
      <c r="K329" s="66"/>
      <c r="L329" s="78"/>
      <c r="M329" s="82"/>
      <c r="R329" s="67"/>
      <c r="S329" s="67"/>
      <c r="T329" s="98"/>
      <c r="W329" s="67"/>
    </row>
    <row r="330" spans="3:23" s="59" customFormat="1" x14ac:dyDescent="0.25">
      <c r="C330" s="65"/>
      <c r="K330" s="66"/>
      <c r="L330" s="78"/>
      <c r="M330" s="82"/>
      <c r="R330" s="67"/>
      <c r="S330" s="67"/>
      <c r="T330" s="98"/>
      <c r="W330" s="67"/>
    </row>
    <row r="331" spans="3:23" s="59" customFormat="1" x14ac:dyDescent="0.25">
      <c r="C331" s="65"/>
      <c r="K331" s="66"/>
      <c r="L331" s="78"/>
      <c r="M331" s="82"/>
      <c r="R331" s="67"/>
      <c r="S331" s="67"/>
      <c r="T331" s="98"/>
      <c r="W331" s="67"/>
    </row>
    <row r="332" spans="3:23" s="59" customFormat="1" x14ac:dyDescent="0.25">
      <c r="C332" s="65"/>
      <c r="K332" s="66"/>
      <c r="L332" s="78"/>
      <c r="M332" s="82"/>
      <c r="R332" s="67"/>
      <c r="S332" s="67"/>
      <c r="T332" s="98"/>
      <c r="W332" s="67"/>
    </row>
    <row r="333" spans="3:23" s="59" customFormat="1" x14ac:dyDescent="0.25">
      <c r="C333" s="65"/>
      <c r="K333" s="66"/>
      <c r="L333" s="78"/>
      <c r="M333" s="82"/>
      <c r="R333" s="67"/>
      <c r="S333" s="67"/>
      <c r="T333" s="98"/>
      <c r="W333" s="67"/>
    </row>
    <row r="334" spans="3:23" s="59" customFormat="1" x14ac:dyDescent="0.25">
      <c r="C334" s="65"/>
      <c r="K334" s="66"/>
      <c r="L334" s="78"/>
      <c r="M334" s="82"/>
      <c r="R334" s="67"/>
      <c r="S334" s="67"/>
      <c r="T334" s="98"/>
      <c r="W334" s="67"/>
    </row>
    <row r="335" spans="3:23" s="59" customFormat="1" x14ac:dyDescent="0.25">
      <c r="C335" s="65"/>
      <c r="K335" s="66"/>
      <c r="L335" s="78"/>
      <c r="M335" s="82"/>
      <c r="R335" s="67"/>
      <c r="S335" s="67"/>
      <c r="T335" s="98"/>
      <c r="W335" s="67"/>
    </row>
    <row r="336" spans="3:23" s="59" customFormat="1" x14ac:dyDescent="0.25">
      <c r="C336" s="65"/>
      <c r="K336" s="66"/>
      <c r="L336" s="78"/>
      <c r="M336" s="82"/>
      <c r="R336" s="67"/>
      <c r="S336" s="67"/>
      <c r="T336" s="98"/>
      <c r="W336" s="67"/>
    </row>
    <row r="337" spans="3:23" s="59" customFormat="1" x14ac:dyDescent="0.25">
      <c r="C337" s="65"/>
      <c r="K337" s="66"/>
      <c r="L337" s="78"/>
      <c r="M337" s="82"/>
      <c r="R337" s="67"/>
      <c r="S337" s="67"/>
      <c r="T337" s="98"/>
      <c r="W337" s="67"/>
    </row>
    <row r="338" spans="3:23" s="59" customFormat="1" x14ac:dyDescent="0.25">
      <c r="C338" s="65"/>
      <c r="K338" s="66"/>
      <c r="L338" s="78"/>
      <c r="M338" s="82"/>
      <c r="R338" s="67"/>
      <c r="S338" s="67"/>
      <c r="T338" s="98"/>
      <c r="W338" s="67"/>
    </row>
    <row r="339" spans="3:23" s="59" customFormat="1" x14ac:dyDescent="0.25">
      <c r="C339" s="65"/>
      <c r="K339" s="66"/>
      <c r="L339" s="78"/>
      <c r="M339" s="82"/>
      <c r="R339" s="67"/>
      <c r="S339" s="67"/>
      <c r="T339" s="98"/>
      <c r="W339" s="67"/>
    </row>
    <row r="340" spans="3:23" s="59" customFormat="1" x14ac:dyDescent="0.25">
      <c r="C340" s="65"/>
      <c r="K340" s="66"/>
      <c r="L340" s="78"/>
      <c r="M340" s="82"/>
      <c r="R340" s="67"/>
      <c r="S340" s="67"/>
      <c r="T340" s="98"/>
      <c r="W340" s="67"/>
    </row>
    <row r="341" spans="3:23" s="59" customFormat="1" x14ac:dyDescent="0.25">
      <c r="C341" s="65"/>
      <c r="K341" s="66"/>
      <c r="L341" s="78"/>
      <c r="M341" s="82"/>
      <c r="R341" s="67"/>
      <c r="S341" s="67"/>
      <c r="T341" s="98"/>
      <c r="W341" s="67"/>
    </row>
    <row r="342" spans="3:23" s="59" customFormat="1" x14ac:dyDescent="0.25">
      <c r="C342" s="65"/>
      <c r="K342" s="66"/>
      <c r="L342" s="78"/>
      <c r="M342" s="82"/>
      <c r="R342" s="67"/>
      <c r="S342" s="67"/>
      <c r="T342" s="98"/>
      <c r="W342" s="67"/>
    </row>
    <row r="343" spans="3:23" s="59" customFormat="1" x14ac:dyDescent="0.25">
      <c r="C343" s="65"/>
      <c r="K343" s="66"/>
      <c r="L343" s="78"/>
      <c r="M343" s="82"/>
      <c r="R343" s="67"/>
      <c r="S343" s="67"/>
      <c r="T343" s="98"/>
      <c r="W343" s="67"/>
    </row>
    <row r="344" spans="3:23" s="59" customFormat="1" x14ac:dyDescent="0.25">
      <c r="C344" s="65"/>
      <c r="K344" s="66"/>
      <c r="L344" s="78"/>
      <c r="M344" s="82"/>
      <c r="R344" s="67"/>
      <c r="S344" s="67"/>
      <c r="T344" s="98"/>
      <c r="W344" s="67"/>
    </row>
    <row r="345" spans="3:23" s="59" customFormat="1" x14ac:dyDescent="0.25">
      <c r="C345" s="65"/>
      <c r="K345" s="66"/>
      <c r="L345" s="78"/>
      <c r="M345" s="82"/>
      <c r="R345" s="67"/>
      <c r="S345" s="67"/>
      <c r="T345" s="98"/>
      <c r="W345" s="67"/>
    </row>
    <row r="346" spans="3:23" s="59" customFormat="1" x14ac:dyDescent="0.25">
      <c r="C346" s="65"/>
      <c r="K346" s="66"/>
      <c r="L346" s="78"/>
      <c r="M346" s="82"/>
      <c r="R346" s="67"/>
      <c r="S346" s="67"/>
      <c r="T346" s="98"/>
      <c r="W346" s="67"/>
    </row>
    <row r="347" spans="3:23" s="59" customFormat="1" x14ac:dyDescent="0.25">
      <c r="C347" s="65"/>
      <c r="K347" s="66"/>
      <c r="L347" s="78"/>
      <c r="M347" s="82"/>
      <c r="R347" s="67"/>
      <c r="S347" s="67"/>
      <c r="T347" s="98"/>
      <c r="W347" s="67"/>
    </row>
    <row r="348" spans="3:23" s="59" customFormat="1" x14ac:dyDescent="0.25">
      <c r="C348" s="65"/>
      <c r="K348" s="66"/>
      <c r="L348" s="78"/>
      <c r="M348" s="82"/>
      <c r="R348" s="67"/>
      <c r="S348" s="67"/>
      <c r="T348" s="98"/>
      <c r="W348" s="67"/>
    </row>
    <row r="349" spans="3:23" s="59" customFormat="1" x14ac:dyDescent="0.25">
      <c r="C349" s="65"/>
      <c r="K349" s="66"/>
      <c r="L349" s="78"/>
      <c r="M349" s="82"/>
      <c r="R349" s="67"/>
      <c r="S349" s="67"/>
      <c r="T349" s="98"/>
      <c r="W349" s="67"/>
    </row>
    <row r="350" spans="3:23" s="59" customFormat="1" x14ac:dyDescent="0.25">
      <c r="C350" s="65"/>
      <c r="K350" s="66"/>
      <c r="L350" s="78"/>
      <c r="M350" s="82"/>
      <c r="R350" s="67"/>
      <c r="S350" s="67"/>
      <c r="T350" s="98"/>
      <c r="W350" s="67"/>
    </row>
    <row r="351" spans="3:23" s="59" customFormat="1" x14ac:dyDescent="0.25">
      <c r="C351" s="65"/>
      <c r="K351" s="66"/>
      <c r="L351" s="78"/>
      <c r="M351" s="82"/>
      <c r="R351" s="67"/>
      <c r="S351" s="67"/>
      <c r="T351" s="98"/>
      <c r="W351" s="67"/>
    </row>
    <row r="352" spans="3:23" s="59" customFormat="1" x14ac:dyDescent="0.25">
      <c r="C352" s="65"/>
      <c r="K352" s="66"/>
      <c r="L352" s="78"/>
      <c r="M352" s="82"/>
      <c r="R352" s="67"/>
      <c r="S352" s="67"/>
      <c r="T352" s="98"/>
      <c r="W352" s="67"/>
    </row>
    <row r="353" spans="3:23" s="59" customFormat="1" x14ac:dyDescent="0.25">
      <c r="C353" s="65"/>
      <c r="K353" s="66"/>
      <c r="L353" s="78"/>
      <c r="M353" s="82"/>
      <c r="R353" s="67"/>
      <c r="S353" s="67"/>
      <c r="T353" s="98"/>
      <c r="W353" s="67"/>
    </row>
    <row r="354" spans="3:23" s="59" customFormat="1" x14ac:dyDescent="0.25">
      <c r="C354" s="65"/>
      <c r="K354" s="66"/>
      <c r="L354" s="78"/>
      <c r="M354" s="82"/>
      <c r="R354" s="67"/>
      <c r="S354" s="67"/>
      <c r="T354" s="98"/>
      <c r="W354" s="67"/>
    </row>
    <row r="355" spans="3:23" s="59" customFormat="1" x14ac:dyDescent="0.25">
      <c r="C355" s="65"/>
      <c r="K355" s="66"/>
      <c r="L355" s="78"/>
      <c r="M355" s="82"/>
      <c r="R355" s="67"/>
      <c r="S355" s="67"/>
      <c r="T355" s="98"/>
      <c r="W355" s="67"/>
    </row>
    <row r="356" spans="3:23" s="59" customFormat="1" x14ac:dyDescent="0.25">
      <c r="C356" s="65"/>
      <c r="K356" s="66"/>
      <c r="L356" s="78"/>
      <c r="M356" s="82"/>
      <c r="R356" s="67"/>
      <c r="S356" s="67"/>
      <c r="T356" s="98"/>
      <c r="W356" s="67"/>
    </row>
    <row r="357" spans="3:23" s="59" customFormat="1" x14ac:dyDescent="0.25">
      <c r="C357" s="65"/>
      <c r="K357" s="66"/>
      <c r="L357" s="78"/>
      <c r="M357" s="82"/>
      <c r="R357" s="67"/>
      <c r="S357" s="67"/>
      <c r="T357" s="98"/>
      <c r="W357" s="67"/>
    </row>
    <row r="358" spans="3:23" s="59" customFormat="1" x14ac:dyDescent="0.25">
      <c r="C358" s="65"/>
      <c r="K358" s="66"/>
      <c r="L358" s="78"/>
      <c r="M358" s="82"/>
      <c r="R358" s="67"/>
      <c r="S358" s="67"/>
      <c r="T358" s="98"/>
      <c r="W358" s="67"/>
    </row>
    <row r="359" spans="3:23" s="59" customFormat="1" x14ac:dyDescent="0.25">
      <c r="C359" s="65"/>
      <c r="K359" s="66"/>
      <c r="L359" s="78"/>
      <c r="M359" s="82"/>
      <c r="R359" s="67"/>
      <c r="S359" s="67"/>
      <c r="T359" s="98"/>
      <c r="W359" s="67"/>
    </row>
    <row r="360" spans="3:23" s="59" customFormat="1" x14ac:dyDescent="0.25">
      <c r="C360" s="65"/>
      <c r="K360" s="66"/>
      <c r="L360" s="78"/>
      <c r="M360" s="82"/>
      <c r="R360" s="67"/>
      <c r="S360" s="67"/>
      <c r="T360" s="98"/>
      <c r="W360" s="67"/>
    </row>
    <row r="361" spans="3:23" s="59" customFormat="1" x14ac:dyDescent="0.25">
      <c r="C361" s="65"/>
      <c r="K361" s="66"/>
      <c r="L361" s="78"/>
      <c r="M361" s="82"/>
      <c r="R361" s="67"/>
      <c r="S361" s="67"/>
      <c r="T361" s="98"/>
      <c r="W361" s="67"/>
    </row>
    <row r="362" spans="3:23" s="59" customFormat="1" x14ac:dyDescent="0.25">
      <c r="C362" s="65"/>
      <c r="K362" s="66"/>
      <c r="L362" s="78"/>
      <c r="M362" s="82"/>
      <c r="R362" s="67"/>
      <c r="S362" s="67"/>
      <c r="T362" s="98"/>
      <c r="W362" s="67"/>
    </row>
    <row r="363" spans="3:23" s="59" customFormat="1" x14ac:dyDescent="0.25">
      <c r="C363" s="65"/>
      <c r="K363" s="66"/>
      <c r="L363" s="78"/>
      <c r="M363" s="82"/>
      <c r="R363" s="67"/>
      <c r="S363" s="67"/>
      <c r="T363" s="98"/>
      <c r="W363" s="67"/>
    </row>
    <row r="364" spans="3:23" s="59" customFormat="1" x14ac:dyDescent="0.25">
      <c r="C364" s="65"/>
      <c r="K364" s="66"/>
      <c r="L364" s="78"/>
      <c r="M364" s="82"/>
      <c r="R364" s="67"/>
      <c r="S364" s="67"/>
      <c r="T364" s="98"/>
      <c r="W364" s="67"/>
    </row>
    <row r="365" spans="3:23" s="59" customFormat="1" x14ac:dyDescent="0.25">
      <c r="C365" s="65"/>
      <c r="K365" s="66"/>
      <c r="L365" s="78"/>
      <c r="M365" s="82"/>
      <c r="R365" s="67"/>
      <c r="S365" s="67"/>
      <c r="T365" s="98"/>
      <c r="W365" s="67"/>
    </row>
    <row r="366" spans="3:23" s="59" customFormat="1" x14ac:dyDescent="0.25">
      <c r="C366" s="65"/>
      <c r="K366" s="66"/>
      <c r="L366" s="78"/>
      <c r="M366" s="82"/>
      <c r="R366" s="67"/>
      <c r="S366" s="67"/>
      <c r="T366" s="98"/>
      <c r="W366" s="67"/>
    </row>
    <row r="367" spans="3:23" s="59" customFormat="1" x14ac:dyDescent="0.25">
      <c r="C367" s="65"/>
      <c r="K367" s="66"/>
      <c r="L367" s="78"/>
      <c r="M367" s="82"/>
      <c r="R367" s="67"/>
      <c r="S367" s="67"/>
      <c r="T367" s="98"/>
      <c r="W367" s="67"/>
    </row>
    <row r="368" spans="3:23" s="59" customFormat="1" x14ac:dyDescent="0.25">
      <c r="C368" s="65"/>
      <c r="K368" s="66"/>
      <c r="L368" s="78"/>
      <c r="M368" s="82"/>
      <c r="R368" s="67"/>
      <c r="S368" s="67"/>
      <c r="T368" s="98"/>
      <c r="W368" s="67"/>
    </row>
    <row r="369" spans="3:23" s="59" customFormat="1" x14ac:dyDescent="0.25">
      <c r="C369" s="65"/>
      <c r="K369" s="66"/>
      <c r="L369" s="78"/>
      <c r="M369" s="82"/>
      <c r="R369" s="67"/>
      <c r="S369" s="67"/>
      <c r="T369" s="98"/>
      <c r="W369" s="67"/>
    </row>
    <row r="370" spans="3:23" s="59" customFormat="1" x14ac:dyDescent="0.25">
      <c r="C370" s="65"/>
      <c r="K370" s="66"/>
      <c r="L370" s="78"/>
      <c r="M370" s="82"/>
      <c r="R370" s="67"/>
      <c r="S370" s="67"/>
      <c r="T370" s="98"/>
      <c r="W370" s="67"/>
    </row>
    <row r="371" spans="3:23" s="59" customFormat="1" x14ac:dyDescent="0.25">
      <c r="C371" s="65"/>
      <c r="K371" s="66"/>
      <c r="L371" s="78"/>
      <c r="M371" s="82"/>
      <c r="R371" s="67"/>
      <c r="S371" s="67"/>
      <c r="T371" s="98"/>
      <c r="W371" s="67"/>
    </row>
    <row r="372" spans="3:23" s="59" customFormat="1" x14ac:dyDescent="0.25">
      <c r="C372" s="65"/>
      <c r="K372" s="66"/>
      <c r="L372" s="78"/>
      <c r="M372" s="82"/>
      <c r="R372" s="67"/>
      <c r="S372" s="67"/>
      <c r="T372" s="98"/>
      <c r="W372" s="67"/>
    </row>
    <row r="373" spans="3:23" s="59" customFormat="1" x14ac:dyDescent="0.25">
      <c r="C373" s="65"/>
      <c r="K373" s="66"/>
      <c r="L373" s="78"/>
      <c r="M373" s="82"/>
      <c r="R373" s="67"/>
      <c r="S373" s="67"/>
      <c r="T373" s="98"/>
      <c r="W373" s="67"/>
    </row>
    <row r="374" spans="3:23" s="59" customFormat="1" x14ac:dyDescent="0.25">
      <c r="C374" s="65"/>
      <c r="K374" s="66"/>
      <c r="L374" s="78"/>
      <c r="M374" s="82"/>
      <c r="R374" s="67"/>
      <c r="S374" s="67"/>
      <c r="T374" s="98"/>
      <c r="W374" s="67"/>
    </row>
    <row r="375" spans="3:23" s="59" customFormat="1" x14ac:dyDescent="0.25">
      <c r="C375" s="65"/>
      <c r="K375" s="66"/>
      <c r="L375" s="78"/>
      <c r="M375" s="82"/>
      <c r="R375" s="67"/>
      <c r="S375" s="67"/>
      <c r="T375" s="98"/>
      <c r="W375" s="67"/>
    </row>
    <row r="376" spans="3:23" s="59" customFormat="1" x14ac:dyDescent="0.25">
      <c r="C376" s="65"/>
      <c r="K376" s="66"/>
      <c r="L376" s="78"/>
      <c r="M376" s="82"/>
      <c r="R376" s="67"/>
      <c r="S376" s="67"/>
      <c r="T376" s="98"/>
      <c r="W376" s="67"/>
    </row>
    <row r="377" spans="3:23" s="59" customFormat="1" x14ac:dyDescent="0.25">
      <c r="C377" s="65"/>
      <c r="K377" s="66"/>
      <c r="L377" s="78"/>
      <c r="M377" s="82"/>
      <c r="R377" s="67"/>
      <c r="S377" s="67"/>
      <c r="T377" s="98"/>
      <c r="W377" s="67"/>
    </row>
    <row r="378" spans="3:23" s="59" customFormat="1" x14ac:dyDescent="0.25">
      <c r="C378" s="65"/>
      <c r="K378" s="66"/>
      <c r="L378" s="78"/>
      <c r="M378" s="82"/>
      <c r="R378" s="67"/>
      <c r="S378" s="67"/>
      <c r="T378" s="98"/>
      <c r="W378" s="67"/>
    </row>
    <row r="379" spans="3:23" s="59" customFormat="1" x14ac:dyDescent="0.25">
      <c r="C379" s="65"/>
      <c r="K379" s="66"/>
      <c r="L379" s="78"/>
      <c r="M379" s="82"/>
      <c r="R379" s="67"/>
      <c r="S379" s="67"/>
      <c r="T379" s="98"/>
      <c r="W379" s="67"/>
    </row>
    <row r="380" spans="3:23" s="59" customFormat="1" x14ac:dyDescent="0.25">
      <c r="C380" s="65"/>
      <c r="K380" s="66"/>
      <c r="L380" s="78"/>
      <c r="M380" s="82"/>
      <c r="R380" s="67"/>
      <c r="S380" s="67"/>
      <c r="T380" s="98"/>
      <c r="W380" s="67"/>
    </row>
    <row r="381" spans="3:23" s="59" customFormat="1" x14ac:dyDescent="0.25">
      <c r="C381" s="65"/>
      <c r="K381" s="66"/>
      <c r="L381" s="78"/>
      <c r="M381" s="82"/>
      <c r="R381" s="67"/>
      <c r="S381" s="67"/>
      <c r="T381" s="98"/>
      <c r="W381" s="67"/>
    </row>
    <row r="382" spans="3:23" s="59" customFormat="1" x14ac:dyDescent="0.25">
      <c r="C382" s="65"/>
      <c r="K382" s="66"/>
      <c r="L382" s="78"/>
      <c r="M382" s="82"/>
      <c r="R382" s="67"/>
      <c r="S382" s="67"/>
      <c r="T382" s="98"/>
      <c r="W382" s="67"/>
    </row>
    <row r="383" spans="3:23" s="59" customFormat="1" x14ac:dyDescent="0.25">
      <c r="C383" s="65"/>
      <c r="K383" s="66"/>
      <c r="L383" s="78"/>
      <c r="M383" s="82"/>
      <c r="R383" s="67"/>
      <c r="S383" s="67"/>
      <c r="T383" s="98"/>
      <c r="W383" s="67"/>
    </row>
    <row r="384" spans="3:23" s="59" customFormat="1" x14ac:dyDescent="0.25">
      <c r="C384" s="65"/>
      <c r="K384" s="66"/>
      <c r="L384" s="78"/>
      <c r="M384" s="82"/>
      <c r="R384" s="67"/>
      <c r="S384" s="67"/>
      <c r="T384" s="98"/>
      <c r="W384" s="67"/>
    </row>
    <row r="385" spans="3:23" s="59" customFormat="1" x14ac:dyDescent="0.25">
      <c r="C385" s="65"/>
      <c r="K385" s="66"/>
      <c r="L385" s="78"/>
      <c r="M385" s="82"/>
      <c r="R385" s="67"/>
      <c r="S385" s="67"/>
      <c r="T385" s="98"/>
      <c r="W385" s="67"/>
    </row>
    <row r="386" spans="3:23" s="59" customFormat="1" x14ac:dyDescent="0.25">
      <c r="C386" s="65"/>
      <c r="K386" s="66"/>
      <c r="L386" s="78"/>
      <c r="M386" s="82"/>
      <c r="R386" s="67"/>
      <c r="S386" s="67"/>
      <c r="T386" s="98"/>
      <c r="W386" s="67"/>
    </row>
    <row r="387" spans="3:23" s="59" customFormat="1" x14ac:dyDescent="0.25">
      <c r="C387" s="65"/>
      <c r="K387" s="66"/>
      <c r="L387" s="78"/>
      <c r="M387" s="82"/>
      <c r="R387" s="67"/>
      <c r="S387" s="67"/>
      <c r="T387" s="98"/>
      <c r="W387" s="67"/>
    </row>
    <row r="388" spans="3:23" s="59" customFormat="1" x14ac:dyDescent="0.25">
      <c r="C388" s="65"/>
      <c r="K388" s="66"/>
      <c r="L388" s="78"/>
      <c r="M388" s="82"/>
      <c r="R388" s="67"/>
      <c r="S388" s="67"/>
      <c r="T388" s="98"/>
      <c r="W388" s="67"/>
    </row>
    <row r="389" spans="3:23" s="59" customFormat="1" x14ac:dyDescent="0.25">
      <c r="C389" s="65"/>
      <c r="K389" s="66"/>
      <c r="L389" s="78"/>
      <c r="M389" s="82"/>
      <c r="R389" s="67"/>
      <c r="S389" s="67"/>
      <c r="T389" s="98"/>
      <c r="W389" s="67"/>
    </row>
    <row r="390" spans="3:23" s="59" customFormat="1" x14ac:dyDescent="0.25">
      <c r="C390" s="65"/>
      <c r="K390" s="66"/>
      <c r="L390" s="78"/>
      <c r="M390" s="82"/>
      <c r="R390" s="67"/>
      <c r="S390" s="67"/>
      <c r="T390" s="98"/>
      <c r="W390" s="67"/>
    </row>
    <row r="391" spans="3:23" s="59" customFormat="1" x14ac:dyDescent="0.25">
      <c r="C391" s="65"/>
      <c r="K391" s="66"/>
      <c r="L391" s="78"/>
      <c r="M391" s="82"/>
      <c r="R391" s="67"/>
      <c r="S391" s="67"/>
      <c r="T391" s="98"/>
      <c r="W391" s="67"/>
    </row>
    <row r="392" spans="3:23" s="59" customFormat="1" x14ac:dyDescent="0.25">
      <c r="C392" s="65"/>
      <c r="K392" s="66"/>
      <c r="L392" s="78"/>
      <c r="M392" s="82"/>
      <c r="R392" s="67"/>
      <c r="S392" s="67"/>
      <c r="T392" s="98"/>
      <c r="W392" s="67"/>
    </row>
    <row r="393" spans="3:23" s="59" customFormat="1" x14ac:dyDescent="0.25">
      <c r="C393" s="65"/>
      <c r="K393" s="66"/>
      <c r="L393" s="78"/>
      <c r="M393" s="82"/>
      <c r="R393" s="67"/>
      <c r="S393" s="67"/>
      <c r="T393" s="98"/>
      <c r="W393" s="67"/>
    </row>
    <row r="394" spans="3:23" s="59" customFormat="1" x14ac:dyDescent="0.25">
      <c r="C394" s="65"/>
      <c r="K394" s="66"/>
      <c r="L394" s="78"/>
      <c r="M394" s="82"/>
      <c r="R394" s="67"/>
      <c r="S394" s="67"/>
      <c r="T394" s="98"/>
      <c r="W394" s="67"/>
    </row>
    <row r="395" spans="3:23" s="59" customFormat="1" x14ac:dyDescent="0.25">
      <c r="C395" s="65"/>
      <c r="K395" s="66"/>
      <c r="L395" s="78"/>
      <c r="M395" s="82"/>
      <c r="R395" s="67"/>
      <c r="S395" s="67"/>
      <c r="T395" s="98"/>
      <c r="W395" s="67"/>
    </row>
    <row r="396" spans="3:23" s="59" customFormat="1" x14ac:dyDescent="0.25">
      <c r="C396" s="65"/>
      <c r="K396" s="66"/>
      <c r="L396" s="78"/>
      <c r="M396" s="82"/>
      <c r="R396" s="67"/>
      <c r="S396" s="67"/>
      <c r="T396" s="98"/>
      <c r="W396" s="67"/>
    </row>
    <row r="397" spans="3:23" s="59" customFormat="1" x14ac:dyDescent="0.25">
      <c r="C397" s="65"/>
      <c r="K397" s="66"/>
      <c r="L397" s="78"/>
      <c r="M397" s="82"/>
      <c r="R397" s="67"/>
      <c r="S397" s="67"/>
      <c r="T397" s="98"/>
      <c r="W397" s="67"/>
    </row>
    <row r="398" spans="3:23" s="59" customFormat="1" x14ac:dyDescent="0.25">
      <c r="C398" s="65"/>
      <c r="K398" s="66"/>
      <c r="L398" s="78"/>
      <c r="M398" s="82"/>
      <c r="R398" s="67"/>
      <c r="S398" s="67"/>
      <c r="T398" s="98"/>
      <c r="W398" s="67"/>
    </row>
  </sheetData>
  <mergeCells count="1">
    <mergeCell ref="A173:B173"/>
  </mergeCells>
  <conditionalFormatting sqref="B174:B183 B4:B15 B22:B30">
    <cfRule type="expression" dxfId="62" priority="102">
      <formula>C4="x"</formula>
    </cfRule>
  </conditionalFormatting>
  <conditionalFormatting sqref="B17">
    <cfRule type="expression" dxfId="61" priority="98">
      <formula>C17="x"</formula>
    </cfRule>
  </conditionalFormatting>
  <conditionalFormatting sqref="B18:B21">
    <cfRule type="expression" dxfId="60" priority="97">
      <formula>C18="x"</formula>
    </cfRule>
  </conditionalFormatting>
  <conditionalFormatting sqref="B32:B40 B42:B53 B55 B70:B77 B79:B91 B97:B102 B104:B108 B110 B117 B146:B161 B163:B172 B119:B134 B112:B115 B94:B95 B57:B68 B136:B141 B143:B144">
    <cfRule type="expression" dxfId="59" priority="83">
      <formula>C32="x"</formula>
    </cfRule>
  </conditionalFormatting>
  <conditionalFormatting sqref="R32:R40 R42:R53 R55 R70:R77 R79:R91 R97:R102 R104:R108 R110 R117 R146:R161 R163:R172 R119:R134 R174:R183 R4:R15 R17:R30 R112:R115 R94:R95 R57:R68">
    <cfRule type="cellIs" dxfId="58" priority="76" operator="equal">
      <formula>5</formula>
    </cfRule>
    <cfRule type="cellIs" dxfId="57" priority="77" operator="equal">
      <formula>4</formula>
    </cfRule>
    <cfRule type="cellIs" dxfId="56" priority="78" operator="equal">
      <formula>3</formula>
    </cfRule>
    <cfRule type="cellIs" dxfId="55" priority="79" operator="equal">
      <formula>2</formula>
    </cfRule>
    <cfRule type="cellIs" dxfId="54" priority="80" operator="equal">
      <formula>1</formula>
    </cfRule>
    <cfRule type="cellIs" dxfId="53" priority="81" operator="equal">
      <formula>0</formula>
    </cfRule>
  </conditionalFormatting>
  <conditionalFormatting sqref="S118">
    <cfRule type="colorScale" priority="69">
      <colorScale>
        <cfvo type="min"/>
        <cfvo type="percentile" val="50"/>
        <cfvo type="max"/>
        <color rgb="FF63BE7B"/>
        <color rgb="FFFFEB84"/>
        <color rgb="FFF8696B"/>
      </colorScale>
    </cfRule>
  </conditionalFormatting>
  <conditionalFormatting sqref="B118">
    <cfRule type="expression" dxfId="52" priority="67">
      <formula>C118="x"</formula>
    </cfRule>
  </conditionalFormatting>
  <conditionalFormatting sqref="R118">
    <cfRule type="cellIs" dxfId="51" priority="61" operator="equal">
      <formula>5</formula>
    </cfRule>
    <cfRule type="cellIs" dxfId="50" priority="62" operator="equal">
      <formula>4</formula>
    </cfRule>
    <cfRule type="cellIs" dxfId="49" priority="63" operator="equal">
      <formula>3</formula>
    </cfRule>
    <cfRule type="cellIs" dxfId="48" priority="64" operator="equal">
      <formula>2</formula>
    </cfRule>
    <cfRule type="cellIs" dxfId="47" priority="65" operator="equal">
      <formula>1</formula>
    </cfRule>
    <cfRule type="cellIs" dxfId="46" priority="66" operator="equal">
      <formula>0</formula>
    </cfRule>
  </conditionalFormatting>
  <conditionalFormatting sqref="S32:S40 S17:S30 S42:S53 S55 S70:S77 S97:S102 S104:S108 S117 S146:S161 S163:S172 S119:S134 S174:S184 S4:S15 S57:S68 S110:S115 S79:S95">
    <cfRule type="colorScale" priority="106">
      <colorScale>
        <cfvo type="min"/>
        <cfvo type="percentile" val="50"/>
        <cfvo type="max"/>
        <color rgb="FF63BE7B"/>
        <color rgb="FFFFEB84"/>
        <color rgb="FFF8696B"/>
      </colorScale>
    </cfRule>
  </conditionalFormatting>
  <conditionalFormatting sqref="F32:F40 F17:F30 F42:F53 F55 F70:F77 F79:F91 F97:F102 F104:F108 F110 F117:F134 F174:F183 F146:F161 F163:F172 F112:F115 F94:F95 F57:F68">
    <cfRule type="colorScale" priority="122">
      <colorScale>
        <cfvo type="min"/>
        <cfvo type="max"/>
        <color theme="0"/>
        <color theme="8" tint="0.39997558519241921"/>
      </colorScale>
    </cfRule>
  </conditionalFormatting>
  <conditionalFormatting sqref="F4:F15">
    <cfRule type="colorScale" priority="123">
      <colorScale>
        <cfvo type="min"/>
        <cfvo type="max"/>
        <color theme="0"/>
        <color theme="8" tint="0.39997558519241921"/>
      </colorScale>
    </cfRule>
  </conditionalFormatting>
  <conditionalFormatting sqref="B111">
    <cfRule type="expression" dxfId="45" priority="57">
      <formula>C111="x"</formula>
    </cfRule>
  </conditionalFormatting>
  <conditionalFormatting sqref="R111">
    <cfRule type="cellIs" dxfId="44" priority="51" operator="equal">
      <formula>5</formula>
    </cfRule>
    <cfRule type="cellIs" dxfId="43" priority="52" operator="equal">
      <formula>4</formula>
    </cfRule>
    <cfRule type="cellIs" dxfId="42" priority="53" operator="equal">
      <formula>3</formula>
    </cfRule>
    <cfRule type="cellIs" dxfId="41" priority="54" operator="equal">
      <formula>2</formula>
    </cfRule>
    <cfRule type="cellIs" dxfId="40" priority="55" operator="equal">
      <formula>1</formula>
    </cfRule>
    <cfRule type="cellIs" dxfId="39" priority="56" operator="equal">
      <formula>0</formula>
    </cfRule>
  </conditionalFormatting>
  <conditionalFormatting sqref="F111">
    <cfRule type="colorScale" priority="59">
      <colorScale>
        <cfvo type="min"/>
        <cfvo type="max"/>
        <color theme="0"/>
        <color theme="8" tint="0.39997558519241921"/>
      </colorScale>
    </cfRule>
  </conditionalFormatting>
  <conditionalFormatting sqref="B92:B93">
    <cfRule type="expression" dxfId="38" priority="48">
      <formula>C92="x"</formula>
    </cfRule>
  </conditionalFormatting>
  <conditionalFormatting sqref="R92:R93">
    <cfRule type="cellIs" dxfId="37" priority="42" operator="equal">
      <formula>5</formula>
    </cfRule>
    <cfRule type="cellIs" dxfId="36" priority="43" operator="equal">
      <formula>4</formula>
    </cfRule>
    <cfRule type="cellIs" dxfId="35" priority="44" operator="equal">
      <formula>3</formula>
    </cfRule>
    <cfRule type="cellIs" dxfId="34" priority="45" operator="equal">
      <formula>2</formula>
    </cfRule>
    <cfRule type="cellIs" dxfId="33" priority="46" operator="equal">
      <formula>1</formula>
    </cfRule>
    <cfRule type="cellIs" dxfId="32" priority="47" operator="equal">
      <formula>0</formula>
    </cfRule>
  </conditionalFormatting>
  <conditionalFormatting sqref="F92:F93">
    <cfRule type="colorScale" priority="50">
      <colorScale>
        <cfvo type="min"/>
        <cfvo type="max"/>
        <color theme="0"/>
        <color theme="8" tint="0.39997558519241921"/>
      </colorScale>
    </cfRule>
  </conditionalFormatting>
  <conditionalFormatting sqref="B56">
    <cfRule type="expression" dxfId="31" priority="39">
      <formula>C56="x"</formula>
    </cfRule>
  </conditionalFormatting>
  <conditionalFormatting sqref="R56">
    <cfRule type="cellIs" dxfId="30" priority="33" operator="equal">
      <formula>5</formula>
    </cfRule>
    <cfRule type="cellIs" dxfId="29" priority="34" operator="equal">
      <formula>4</formula>
    </cfRule>
    <cfRule type="cellIs" dxfId="28" priority="35" operator="equal">
      <formula>3</formula>
    </cfRule>
    <cfRule type="cellIs" dxfId="27" priority="36" operator="equal">
      <formula>2</formula>
    </cfRule>
    <cfRule type="cellIs" dxfId="26" priority="37" operator="equal">
      <formula>1</formula>
    </cfRule>
    <cfRule type="cellIs" dxfId="25" priority="38" operator="equal">
      <formula>0</formula>
    </cfRule>
  </conditionalFormatting>
  <conditionalFormatting sqref="S56">
    <cfRule type="colorScale" priority="40">
      <colorScale>
        <cfvo type="min"/>
        <cfvo type="percentile" val="50"/>
        <cfvo type="max"/>
        <color rgb="FF63BE7B"/>
        <color rgb="FFFFEB84"/>
        <color rgb="FFF8696B"/>
      </colorScale>
    </cfRule>
  </conditionalFormatting>
  <conditionalFormatting sqref="F56">
    <cfRule type="colorScale" priority="41">
      <colorScale>
        <cfvo type="min"/>
        <cfvo type="max"/>
        <color theme="0"/>
        <color theme="8" tint="0.39997558519241921"/>
      </colorScale>
    </cfRule>
  </conditionalFormatting>
  <conditionalFormatting sqref="R136 R138:R141">
    <cfRule type="cellIs" dxfId="24" priority="25" operator="equal">
      <formula>5</formula>
    </cfRule>
    <cfRule type="cellIs" dxfId="23" priority="26" operator="equal">
      <formula>4</formula>
    </cfRule>
    <cfRule type="cellIs" dxfId="22" priority="27" operator="equal">
      <formula>3</formula>
    </cfRule>
    <cfRule type="cellIs" dxfId="21" priority="28" operator="equal">
      <formula>2</formula>
    </cfRule>
    <cfRule type="cellIs" dxfId="20" priority="29" operator="equal">
      <formula>1</formula>
    </cfRule>
    <cfRule type="cellIs" dxfId="19" priority="30" operator="equal">
      <formula>0</formula>
    </cfRule>
  </conditionalFormatting>
  <conditionalFormatting sqref="S137">
    <cfRule type="colorScale" priority="24">
      <colorScale>
        <cfvo type="min"/>
        <cfvo type="percentile" val="50"/>
        <cfvo type="max"/>
        <color rgb="FF63BE7B"/>
        <color rgb="FFFFEB84"/>
        <color rgb="FFF8696B"/>
      </colorScale>
    </cfRule>
  </conditionalFormatting>
  <conditionalFormatting sqref="R137">
    <cfRule type="cellIs" dxfId="18" priority="18" operator="equal">
      <formula>5</formula>
    </cfRule>
    <cfRule type="cellIs" dxfId="17" priority="19" operator="equal">
      <formula>4</formula>
    </cfRule>
    <cfRule type="cellIs" dxfId="16" priority="20" operator="equal">
      <formula>3</formula>
    </cfRule>
    <cfRule type="cellIs" dxfId="15" priority="21" operator="equal">
      <formula>2</formula>
    </cfRule>
    <cfRule type="cellIs" dxfId="14" priority="22" operator="equal">
      <formula>1</formula>
    </cfRule>
    <cfRule type="cellIs" dxfId="13" priority="23" operator="equal">
      <formula>0</formula>
    </cfRule>
  </conditionalFormatting>
  <conditionalFormatting sqref="S138:S141 S136">
    <cfRule type="colorScale" priority="31">
      <colorScale>
        <cfvo type="min"/>
        <cfvo type="percentile" val="50"/>
        <cfvo type="max"/>
        <color rgb="FF63BE7B"/>
        <color rgb="FFFFEB84"/>
        <color rgb="FFF8696B"/>
      </colorScale>
    </cfRule>
  </conditionalFormatting>
  <conditionalFormatting sqref="F136:F142">
    <cfRule type="colorScale" priority="32">
      <colorScale>
        <cfvo type="min"/>
        <cfvo type="max"/>
        <color theme="0"/>
        <color theme="8" tint="0.39997558519241921"/>
      </colorScale>
    </cfRule>
  </conditionalFormatting>
  <conditionalFormatting sqref="R143:R144">
    <cfRule type="cellIs" dxfId="12" priority="10" operator="equal">
      <formula>5</formula>
    </cfRule>
    <cfRule type="cellIs" dxfId="11" priority="11" operator="equal">
      <formula>4</formula>
    </cfRule>
    <cfRule type="cellIs" dxfId="10" priority="12" operator="equal">
      <formula>3</formula>
    </cfRule>
    <cfRule type="cellIs" dxfId="9" priority="13" operator="equal">
      <formula>2</formula>
    </cfRule>
    <cfRule type="cellIs" dxfId="8" priority="14" operator="equal">
      <formula>1</formula>
    </cfRule>
    <cfRule type="cellIs" dxfId="7" priority="15" operator="equal">
      <formula>0</formula>
    </cfRule>
  </conditionalFormatting>
  <conditionalFormatting sqref="S143:S144">
    <cfRule type="colorScale" priority="16">
      <colorScale>
        <cfvo type="min"/>
        <cfvo type="percentile" val="50"/>
        <cfvo type="max"/>
        <color rgb="FF63BE7B"/>
        <color rgb="FFFFEB84"/>
        <color rgb="FFF8696B"/>
      </colorScale>
    </cfRule>
  </conditionalFormatting>
  <conditionalFormatting sqref="F143:F144">
    <cfRule type="colorScale" priority="17">
      <colorScale>
        <cfvo type="min"/>
        <cfvo type="max"/>
        <color theme="0"/>
        <color theme="8" tint="0.39997558519241921"/>
      </colorScale>
    </cfRule>
  </conditionalFormatting>
  <conditionalFormatting sqref="B142">
    <cfRule type="expression" dxfId="6" priority="9">
      <formula>C142="x"</formula>
    </cfRule>
  </conditionalFormatting>
  <conditionalFormatting sqref="R142">
    <cfRule type="cellIs" dxfId="5" priority="1" operator="equal">
      <formula>5</formula>
    </cfRule>
    <cfRule type="cellIs" dxfId="4" priority="2" operator="equal">
      <formula>4</formula>
    </cfRule>
    <cfRule type="cellIs" dxfId="3" priority="3" operator="equal">
      <formula>3</formula>
    </cfRule>
    <cfRule type="cellIs" dxfId="2" priority="4" operator="equal">
      <formula>2</formula>
    </cfRule>
    <cfRule type="cellIs" dxfId="1" priority="5" operator="equal">
      <formula>1</formula>
    </cfRule>
    <cfRule type="cellIs" dxfId="0" priority="6" operator="equal">
      <formula>0</formula>
    </cfRule>
  </conditionalFormatting>
  <conditionalFormatting sqref="S142">
    <cfRule type="colorScale" priority="7">
      <colorScale>
        <cfvo type="min"/>
        <cfvo type="percentile" val="50"/>
        <cfvo type="max"/>
        <color rgb="FF63BE7B"/>
        <color rgb="FFFFEB84"/>
        <color rgb="FFF8696B"/>
      </colorScale>
    </cfRule>
  </conditionalFormatting>
  <dataValidations count="2">
    <dataValidation type="whole" allowBlank="1" showInputMessage="1" showErrorMessage="1" sqref="D42:H53 D17:H30 D4:H15 D32:H40 D97:H102 D70:H77 D117:H134 D104:H108 D110:H115 D163:H172 D146:H161 D79:H95 D55:H68 V4:V5 D136:H144 D174:H183 V187:V188 V7 V13:V184">
      <formula1>0</formula1>
      <formula2>5</formula2>
    </dataValidation>
    <dataValidation type="list" allowBlank="1" showInputMessage="1" showErrorMessage="1" sqref="C4:C183">
      <formula1>"x"</formula1>
    </dataValidation>
  </dataValidation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70" zoomScaleNormal="70" workbookViewId="0">
      <selection activeCell="A22" sqref="A22"/>
    </sheetView>
  </sheetViews>
  <sheetFormatPr defaultRowHeight="15" x14ac:dyDescent="0.25"/>
  <cols>
    <col min="1" max="1" width="72.5703125" customWidth="1"/>
    <col min="2" max="3" width="13" customWidth="1"/>
  </cols>
  <sheetData>
    <row r="1" spans="1:3" ht="30.75" thickBot="1" x14ac:dyDescent="0.3">
      <c r="B1" s="10" t="s">
        <v>198</v>
      </c>
      <c r="C1" s="10" t="s">
        <v>199</v>
      </c>
    </row>
    <row r="2" spans="1:3" ht="26.1" customHeight="1" thickBot="1" x14ac:dyDescent="0.3">
      <c r="A2" s="86" t="s">
        <v>196</v>
      </c>
      <c r="B2" s="87">
        <f>'Audit BS'!O2</f>
        <v>0</v>
      </c>
      <c r="C2" s="87">
        <f>'Audit BS'!Q2</f>
        <v>0.78912386706948645</v>
      </c>
    </row>
    <row r="3" spans="1:3" ht="26.1" customHeight="1" thickBot="1" x14ac:dyDescent="0.3">
      <c r="A3" s="99" t="s">
        <v>197</v>
      </c>
      <c r="B3" s="100">
        <f>AVERAGE(B4:B18)</f>
        <v>0</v>
      </c>
      <c r="C3" s="100">
        <f>AVERAGE(C4:C18)</f>
        <v>0.79033456173456185</v>
      </c>
    </row>
    <row r="4" spans="1:3" s="9" customFormat="1" ht="28.15" customHeight="1" thickBot="1" x14ac:dyDescent="0.3">
      <c r="A4" s="88" t="s">
        <v>311</v>
      </c>
      <c r="B4" s="89">
        <f>'Audit BS'!O3</f>
        <v>0</v>
      </c>
      <c r="C4" s="89">
        <f>'Audit BS'!Q3</f>
        <v>0.56923076923076921</v>
      </c>
    </row>
    <row r="5" spans="1:3" s="9" customFormat="1" ht="28.15" customHeight="1" thickBot="1" x14ac:dyDescent="0.3">
      <c r="A5" s="88" t="s">
        <v>210</v>
      </c>
      <c r="B5" s="89">
        <f>'Audit BS'!O16</f>
        <v>0</v>
      </c>
      <c r="C5" s="89">
        <f>'Audit BS'!Q16</f>
        <v>0.72</v>
      </c>
    </row>
    <row r="6" spans="1:3" s="9" customFormat="1" ht="28.15" customHeight="1" thickBot="1" x14ac:dyDescent="0.3">
      <c r="A6" s="88" t="s">
        <v>216</v>
      </c>
      <c r="B6" s="89">
        <f>'Audit BS'!O31</f>
        <v>0</v>
      </c>
      <c r="C6" s="89">
        <f>'Audit BS'!Q31</f>
        <v>0.66666666666666663</v>
      </c>
    </row>
    <row r="7" spans="1:3" s="9" customFormat="1" ht="28.15" customHeight="1" thickBot="1" x14ac:dyDescent="0.3">
      <c r="A7" s="88" t="s">
        <v>217</v>
      </c>
      <c r="B7" s="89">
        <f>'Audit BS'!O41</f>
        <v>0</v>
      </c>
      <c r="C7" s="89">
        <f>'Audit BS'!Q41</f>
        <v>0.90400000000000003</v>
      </c>
    </row>
    <row r="8" spans="1:3" s="9" customFormat="1" ht="28.15" customHeight="1" thickBot="1" x14ac:dyDescent="0.3">
      <c r="A8" s="88" t="s">
        <v>218</v>
      </c>
      <c r="B8" s="89">
        <f>'Audit BS'!O54</f>
        <v>0</v>
      </c>
      <c r="C8" s="89">
        <f>'Audit BS'!Q54</f>
        <v>0.7142857142857143</v>
      </c>
    </row>
    <row r="9" spans="1:3" s="9" customFormat="1" ht="28.15" customHeight="1" thickBot="1" x14ac:dyDescent="0.3">
      <c r="A9" s="88" t="s">
        <v>224</v>
      </c>
      <c r="B9" s="89">
        <f>'Audit BS'!O69</f>
        <v>0</v>
      </c>
      <c r="C9" s="89">
        <f>'Audit BS'!Q69</f>
        <v>0.93846153846153846</v>
      </c>
    </row>
    <row r="10" spans="1:3" s="9" customFormat="1" ht="28.15" customHeight="1" thickBot="1" x14ac:dyDescent="0.3">
      <c r="A10" s="88" t="s">
        <v>225</v>
      </c>
      <c r="B10" s="89">
        <f>'Audit BS'!O78</f>
        <v>0</v>
      </c>
      <c r="C10" s="89">
        <f>'Audit BS'!Q78</f>
        <v>0.86</v>
      </c>
    </row>
    <row r="11" spans="1:3" s="9" customFormat="1" ht="28.15" customHeight="1" thickBot="1" x14ac:dyDescent="0.3">
      <c r="A11" s="88" t="s">
        <v>235</v>
      </c>
      <c r="B11" s="89">
        <f>'Audit BS'!O96</f>
        <v>0</v>
      </c>
      <c r="C11" s="89">
        <f>'Audit BS'!Q96</f>
        <v>1</v>
      </c>
    </row>
    <row r="12" spans="1:3" s="9" customFormat="1" ht="28.15" customHeight="1" thickBot="1" x14ac:dyDescent="0.3">
      <c r="A12" s="88" t="s">
        <v>237</v>
      </c>
      <c r="B12" s="89">
        <f>'Audit BS'!O103</f>
        <v>0</v>
      </c>
      <c r="C12" s="89">
        <f>'Audit BS'!Q103</f>
        <v>1</v>
      </c>
    </row>
    <row r="13" spans="1:3" s="9" customFormat="1" ht="28.15" customHeight="1" thickBot="1" x14ac:dyDescent="0.3">
      <c r="A13" s="88" t="s">
        <v>238</v>
      </c>
      <c r="B13" s="89">
        <f>'Audit BS'!O109</f>
        <v>0</v>
      </c>
      <c r="C13" s="89">
        <f>'Audit BS'!Q109</f>
        <v>0.88</v>
      </c>
    </row>
    <row r="14" spans="1:3" s="9" customFormat="1" ht="28.15" customHeight="1" thickBot="1" x14ac:dyDescent="0.3">
      <c r="A14" s="88" t="s">
        <v>239</v>
      </c>
      <c r="B14" s="89">
        <f>'Audit BS'!O116</f>
        <v>0</v>
      </c>
      <c r="C14" s="89">
        <f>'Audit BS'!Q116</f>
        <v>0.64</v>
      </c>
    </row>
    <row r="15" spans="1:3" s="9" customFormat="1" ht="28.15" customHeight="1" thickBot="1" x14ac:dyDescent="0.3">
      <c r="A15" s="88" t="s">
        <v>344</v>
      </c>
      <c r="B15" s="89">
        <f>'Audit BS'!O135</f>
        <v>0</v>
      </c>
      <c r="C15" s="89">
        <f>'Audit BS'!Q135</f>
        <v>0.93181818181818177</v>
      </c>
    </row>
    <row r="16" spans="1:3" s="9" customFormat="1" ht="28.15" customHeight="1" thickBot="1" x14ac:dyDescent="0.3">
      <c r="A16" s="88" t="s">
        <v>343</v>
      </c>
      <c r="B16" s="89">
        <f>'Audit BS'!O145</f>
        <v>0</v>
      </c>
      <c r="C16" s="89">
        <f>'Audit BS'!Q145</f>
        <v>0.97499999999999998</v>
      </c>
    </row>
    <row r="17" spans="1:14" ht="27.95" customHeight="1" thickBot="1" x14ac:dyDescent="0.3">
      <c r="A17" s="88" t="s">
        <v>330</v>
      </c>
      <c r="B17" s="89">
        <f>'Audit BS'!O162</f>
        <v>0</v>
      </c>
      <c r="C17" s="89">
        <f>'Audit BS'!Q162</f>
        <v>0.65555555555555556</v>
      </c>
    </row>
    <row r="18" spans="1:14" ht="21.75" thickBot="1" x14ac:dyDescent="0.3">
      <c r="A18" s="88" t="s">
        <v>342</v>
      </c>
      <c r="B18" s="89">
        <f>'Audit BS'!O173</f>
        <v>0</v>
      </c>
      <c r="C18" s="89">
        <f>'Audit BS'!Q173</f>
        <v>0.4</v>
      </c>
    </row>
    <row r="21" spans="1:14" ht="20.100000000000001" customHeight="1" thickBot="1" x14ac:dyDescent="0.3"/>
    <row r="22" spans="1:14" ht="69.95" customHeight="1" thickBot="1" x14ac:dyDescent="0.3">
      <c r="B22" s="192" t="s">
        <v>355</v>
      </c>
      <c r="C22" s="193"/>
      <c r="D22" s="193"/>
      <c r="E22" s="193"/>
      <c r="F22" s="193"/>
      <c r="G22" s="193"/>
      <c r="H22" s="193"/>
      <c r="I22" s="193"/>
      <c r="J22" s="193"/>
      <c r="K22" s="193"/>
      <c r="L22" s="193"/>
      <c r="M22" s="193"/>
      <c r="N22" s="194"/>
    </row>
    <row r="27" spans="1:14" ht="18.600000000000001" customHeight="1" x14ac:dyDescent="0.25"/>
  </sheetData>
  <sheetProtection algorithmName="SHA-512" hashValue="dY6L4ha6Pv5FCLKjV6MUc49aDxHqAYVvWF7AbpxS1XFJ3qC30/RY7KCiO6KHjmd5Pybm7QdZY4oskuxqP33d3Q==" saltValue="lEM7+IwtFK4I9v6mwKpQYw==" spinCount="100000" sheet="1" objects="1" scenarios="1"/>
  <mergeCells count="1">
    <mergeCell ref="B22:N2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zoomScale="70" zoomScaleNormal="70" workbookViewId="0">
      <selection activeCell="B3" sqref="B3"/>
    </sheetView>
  </sheetViews>
  <sheetFormatPr defaultRowHeight="15" x14ac:dyDescent="0.25"/>
  <cols>
    <col min="1" max="1" width="55.42578125" customWidth="1"/>
    <col min="2" max="2" width="80.5703125" customWidth="1"/>
  </cols>
  <sheetData>
    <row r="1" spans="1:2" ht="24" thickBot="1" x14ac:dyDescent="0.4">
      <c r="A1" s="44" t="s">
        <v>285</v>
      </c>
      <c r="B1" s="44" t="s">
        <v>290</v>
      </c>
    </row>
    <row r="2" spans="1:2" ht="36.6" customHeight="1" x14ac:dyDescent="0.25">
      <c r="A2" s="41" t="s">
        <v>284</v>
      </c>
      <c r="B2" s="36" t="s">
        <v>312</v>
      </c>
    </row>
    <row r="3" spans="1:2" ht="38.450000000000003" customHeight="1" x14ac:dyDescent="0.25">
      <c r="A3" s="37" t="s">
        <v>303</v>
      </c>
      <c r="B3" s="38" t="s">
        <v>313</v>
      </c>
    </row>
    <row r="4" spans="1:2" ht="65.099999999999994" customHeight="1" x14ac:dyDescent="0.25">
      <c r="A4" s="37" t="s">
        <v>279</v>
      </c>
      <c r="B4" s="38" t="s">
        <v>286</v>
      </c>
    </row>
    <row r="5" spans="1:2" ht="37.15" customHeight="1" x14ac:dyDescent="0.25">
      <c r="A5" s="37" t="s">
        <v>282</v>
      </c>
      <c r="B5" s="38" t="s">
        <v>287</v>
      </c>
    </row>
    <row r="6" spans="1:2" ht="37.15" customHeight="1" x14ac:dyDescent="0.25">
      <c r="A6" s="37" t="s">
        <v>281</v>
      </c>
      <c r="B6" s="39" t="s">
        <v>291</v>
      </c>
    </row>
    <row r="7" spans="1:2" ht="49.15" customHeight="1" thickBot="1" x14ac:dyDescent="0.3">
      <c r="A7" s="42" t="s">
        <v>280</v>
      </c>
      <c r="B7" s="40" t="s">
        <v>283</v>
      </c>
    </row>
    <row r="10" spans="1:2" ht="18.75" x14ac:dyDescent="0.3">
      <c r="A10" s="43" t="s">
        <v>288</v>
      </c>
    </row>
    <row r="11" spans="1:2" ht="18.75" x14ac:dyDescent="0.25">
      <c r="A11" s="45" t="s">
        <v>254</v>
      </c>
    </row>
    <row r="12" spans="1:2" ht="18.75" x14ac:dyDescent="0.25">
      <c r="A12" s="45" t="s">
        <v>255</v>
      </c>
    </row>
    <row r="13" spans="1:2" ht="18.75" x14ac:dyDescent="0.25">
      <c r="A13" s="45" t="s">
        <v>256</v>
      </c>
    </row>
    <row r="15" spans="1:2" x14ac:dyDescent="0.25">
      <c r="A15" s="20"/>
    </row>
    <row r="16" spans="1:2" ht="23.25" x14ac:dyDescent="0.35">
      <c r="A16" s="44" t="s">
        <v>362</v>
      </c>
      <c r="B16" s="77"/>
    </row>
    <row r="17" spans="1:2" ht="20.45" customHeight="1" x14ac:dyDescent="0.25">
      <c r="B17" s="90" t="s">
        <v>314</v>
      </c>
    </row>
    <row r="18" spans="1:2" hidden="1" x14ac:dyDescent="0.25"/>
    <row r="25" spans="1:2" ht="15.75" thickBot="1" x14ac:dyDescent="0.3"/>
    <row r="26" spans="1:2" x14ac:dyDescent="0.25">
      <c r="A26" s="195" t="s">
        <v>355</v>
      </c>
      <c r="B26" s="196"/>
    </row>
    <row r="27" spans="1:2" x14ac:dyDescent="0.25">
      <c r="A27" s="197"/>
      <c r="B27" s="198"/>
    </row>
    <row r="28" spans="1:2" x14ac:dyDescent="0.25">
      <c r="A28" s="197"/>
      <c r="B28" s="198"/>
    </row>
    <row r="29" spans="1:2" ht="15.75" thickBot="1" x14ac:dyDescent="0.3">
      <c r="A29" s="199"/>
      <c r="B29" s="200"/>
    </row>
    <row r="39" spans="1:1" x14ac:dyDescent="0.25">
      <c r="A39" s="91" t="s">
        <v>315</v>
      </c>
    </row>
  </sheetData>
  <sheetProtection algorithmName="SHA-512" hashValue="hZYonnwHKbEXk8uyxtX9BsvY36396kaLHPPFyF9nhK9FCwwt33noMV7N04AAc++25UJ0IuVjlQSKO79AqGhrOA==" saltValue="I2m70ij+S162w1p6nNj4ow==" spinCount="100000" sheet="1" objects="1" scenarios="1"/>
  <mergeCells count="1">
    <mergeCell ref="A26:B29"/>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Audit BS</vt:lpstr>
      <vt:lpstr>Prehled vysledku</vt:lpstr>
      <vt:lpstr>vyklad hodnoceni akce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iwy</dc:creator>
  <cp:lastModifiedBy>Uživatel systému Windows</cp:lastModifiedBy>
  <cp:lastPrinted>2019-01-21T12:39:21Z</cp:lastPrinted>
  <dcterms:created xsi:type="dcterms:W3CDTF">2017-10-11T13:48:31Z</dcterms:created>
  <dcterms:modified xsi:type="dcterms:W3CDTF">2019-01-30T13:52:37Z</dcterms:modified>
</cp:coreProperties>
</file>